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72" windowWidth="15192" windowHeight="6432" activeTab="0"/>
  </bookViews>
  <sheets>
    <sheet name="Приложение 2" sheetId="1" r:id="rId1"/>
  </sheets>
  <definedNames>
    <definedName name="_xlnm.Print_Titles" localSheetId="0">'Приложение 2'!$4:$6</definedName>
    <definedName name="_xlnm.Print_Area" localSheetId="0">'Приложение 2'!$A$1:$U$83</definedName>
  </definedNames>
  <calcPr fullCalcOnLoad="1"/>
</workbook>
</file>

<file path=xl/sharedStrings.xml><?xml version="1.0" encoding="utf-8"?>
<sst xmlns="http://schemas.openxmlformats.org/spreadsheetml/2006/main" count="220" uniqueCount="176">
  <si>
    <t>Субсидии бюджетным и автономным учреждениям, в том числе:</t>
  </si>
  <si>
    <t>Субсидия юридическим лицам</t>
  </si>
  <si>
    <t>выполнение функций органами местного самоуправления, финансовое обеспечение казенных учреждений</t>
  </si>
  <si>
    <t>иные субсидии</t>
  </si>
  <si>
    <t>Инвестиции</t>
  </si>
  <si>
    <t>НП</t>
  </si>
  <si>
    <t>Межбюджетные трансферты (ст. 142 БК РФ)</t>
  </si>
  <si>
    <t>на муниципальноое задание</t>
  </si>
  <si>
    <t xml:space="preserve"> больше выделенных предельных бюджетных ассигнований</t>
  </si>
  <si>
    <t>Предельный объем, выделенный на 2018 год</t>
  </si>
  <si>
    <t>1.</t>
  </si>
  <si>
    <t>2.</t>
  </si>
  <si>
    <t>3.</t>
  </si>
  <si>
    <t>Содержание, поддержание и улучшение санитарного и эстетического состояния территории муниципального образования</t>
  </si>
  <si>
    <t>Содержание, обслуживание, капитальный и текущий ремонт объектов уличного освещения</t>
  </si>
  <si>
    <t>Обеспечение деятельности домов культуры</t>
  </si>
  <si>
    <t>Обеспечение деятельности библиотек</t>
  </si>
  <si>
    <t>Исполнение функций органов местного самоуправления</t>
  </si>
  <si>
    <t>Уплата взносов за членство в организациях</t>
  </si>
  <si>
    <t>Информационное обеспечение деятельности органов местного самоуправления</t>
  </si>
  <si>
    <t>Муниципальная пенсия за выслугу лет муниципальным служащим</t>
  </si>
  <si>
    <t>-</t>
  </si>
  <si>
    <t>КЦСР</t>
  </si>
  <si>
    <t>0103</t>
  </si>
  <si>
    <t>0104</t>
  </si>
  <si>
    <t>0111</t>
  </si>
  <si>
    <t>0113</t>
  </si>
  <si>
    <t>1001</t>
  </si>
  <si>
    <t>0309</t>
  </si>
  <si>
    <t>0501</t>
  </si>
  <si>
    <t>0502</t>
  </si>
  <si>
    <t>0409</t>
  </si>
  <si>
    <t>Содержание автомобильных дорог</t>
  </si>
  <si>
    <t>Капитальный ремонт и ремонт автомобильных дорог общего пользования местного значения</t>
  </si>
  <si>
    <t>0503</t>
  </si>
  <si>
    <t>0801</t>
  </si>
  <si>
    <t>Организация и проведение мероприятий в сфере культуры</t>
  </si>
  <si>
    <t>1101</t>
  </si>
  <si>
    <t xml:space="preserve">Содержание мест захоронения </t>
  </si>
  <si>
    <t>43 0 00 00000</t>
  </si>
  <si>
    <t>43 1 00 00000</t>
  </si>
  <si>
    <t>43 1 01 00000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</si>
  <si>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</si>
  <si>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</si>
  <si>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47 0 00 00000</t>
  </si>
  <si>
    <t>47 1 00 00000</t>
  </si>
  <si>
    <t>47 1 01 00000</t>
  </si>
  <si>
    <t>42 0 00 00000</t>
  </si>
  <si>
    <t>42 1 00 00000</t>
  </si>
  <si>
    <t>42 1 01 00000</t>
  </si>
  <si>
    <t>42 2 00 00000</t>
  </si>
  <si>
    <t>42 2 01 00000</t>
  </si>
  <si>
    <t>45 0 00 00000</t>
  </si>
  <si>
    <t>45 1 00 00000</t>
  </si>
  <si>
    <t>45 1 01 00000</t>
  </si>
  <si>
    <t>Подпрограмма "Развитие культуры"</t>
  </si>
  <si>
    <t>Основное мероприятие "Обеспечение деятельности учреждений культуры"</t>
  </si>
  <si>
    <t>Подпрограмма "Развитие физической культуры и спорта"</t>
  </si>
  <si>
    <t>45 2 00 00000</t>
  </si>
  <si>
    <t>45 2 01 00000</t>
  </si>
  <si>
    <t>ПРОГРАММНЫЕ РАСХОДЫ:</t>
  </si>
  <si>
    <t>Обеспечение выплат стимулирующего характера работникам муниципальных учреждений культуры Ленинградской области</t>
  </si>
  <si>
    <t>Осуществление полномочий по внешнему муниципальному финансовому контролю</t>
  </si>
  <si>
    <t>Осуществление полномочий по формированию, исполнению и кассовому обслуживанию бюджета поселения</t>
  </si>
  <si>
    <t>Осуществление полномочий по решению вопросов местного значения, связанных с исполнением частичных функций по ст.51 ЖК РФ</t>
  </si>
  <si>
    <t>Исполнение полномочий старост</t>
  </si>
  <si>
    <t>Обеспечение первичных мер пожарной безопасности</t>
  </si>
  <si>
    <t>№ п/п</t>
  </si>
  <si>
    <t>Раздел, подраздел</t>
  </si>
  <si>
    <t>Наименование муниципльной программы, подпрограммы, основного мероприятия, направления расходов, непрограммных расходов</t>
  </si>
  <si>
    <t>4.</t>
  </si>
  <si>
    <t>45 1 01 S0360</t>
  </si>
  <si>
    <t>45 1 01 80230</t>
  </si>
  <si>
    <t>45 1 01 80240</t>
  </si>
  <si>
    <t>Инвестиции                         (ст.79 БК РФ)</t>
  </si>
  <si>
    <t>Выполнение функций органов местного самоуправления, финансовое обеспечение казенных учреждений                      (ст.70 БК РФ)</t>
  </si>
  <si>
    <t>Межбюджетные трансферты                 (ст. 142 БК РФ)</t>
  </si>
  <si>
    <t>Условно утвержденные расходы</t>
  </si>
  <si>
    <t>ВСЕГО РАСХОДЫ БЮДЖЕТА</t>
  </si>
  <si>
    <t>47 1 01 80100</t>
  </si>
  <si>
    <t>47 1 01 80110</t>
  </si>
  <si>
    <t>86 4 01 02830</t>
  </si>
  <si>
    <t>86 4 01 02810</t>
  </si>
  <si>
    <t>86 4 01 02850</t>
  </si>
  <si>
    <t>86 3 01 00120</t>
  </si>
  <si>
    <t>86 4 01 00120</t>
  </si>
  <si>
    <t>87 9 01 80010</t>
  </si>
  <si>
    <t>87 9 01 80040</t>
  </si>
  <si>
    <t>87 9 01 80050</t>
  </si>
  <si>
    <t>87 9 01 80060</t>
  </si>
  <si>
    <t>87 9 01 80090</t>
  </si>
  <si>
    <t>87 9 01 00410</t>
  </si>
  <si>
    <t>Приложение 2 к пояснительной записке</t>
  </si>
  <si>
    <t>ВСЕГО:</t>
  </si>
  <si>
    <t>86 0 00 00000</t>
  </si>
  <si>
    <t>87 0 00 00000</t>
  </si>
  <si>
    <t>Субсидия юридическим лицам (ст.78 БК РФ)</t>
  </si>
  <si>
    <t>Подпрограмма «Развитие жилищного хозяйства муниципального образования «Вистинское сельское поселение»</t>
  </si>
  <si>
    <t>Основное мероприятие «Проведение капитального ремонта общего имущества в многоквартирных домах»</t>
  </si>
  <si>
    <t>Субсидии юридическим лицам на ремонт общего имущества жилых многоквартирных домов</t>
  </si>
  <si>
    <t>42 1 01 07030</t>
  </si>
  <si>
    <t>Функции органов местного самоуправления в сфере управления и распоряжения муниципальным имуществом</t>
  </si>
  <si>
    <t>Подпрограмма «Развитие коммунального хозяйства муниципального образования «Вистинское сельское поселение»</t>
  </si>
  <si>
    <t>Основное мероприятие "Мероприятия в области коммунального хозяйства муниципального образования"</t>
  </si>
  <si>
    <t>Субсидии  юридическим лицам, в целях возмещения части затрат, связанных с оказанием населению услуг общественной бани</t>
  </si>
  <si>
    <t>42 2 01 07010</t>
  </si>
  <si>
    <t>42 2 01 80170</t>
  </si>
  <si>
    <t>Содержание, обслуживание, капитальный и текущий ремонт объектов коммунального хозяйства</t>
  </si>
  <si>
    <t xml:space="preserve">Муниципальная программа муниципального образования "Вистинское сельское поселение" "Развитие частей территории муниципального образования "Вистинское сельское поселение" муниципального образования «Кингисеппский муниципальный район» Ленинградской области </t>
  </si>
  <si>
    <t>Подпрограмма "Содействие развитию иных форм местного самоуправления на территории муниципального образования"</t>
  </si>
  <si>
    <t>Основное мероприятие "Поддержка проектов местных инициатив граждан"</t>
  </si>
  <si>
    <t>Муниципальная программа муниципального образования "Вистинское сельское поселение" "Развитие культуры и спорта в Вистинском сельском поселении"</t>
  </si>
  <si>
    <t>45 1 01 80250</t>
  </si>
  <si>
    <t>Обеспечение деятельности музея</t>
  </si>
  <si>
    <t>Основное мероприятие "Обеспечение условий для развития физической культуры"</t>
  </si>
  <si>
    <t xml:space="preserve">Обеспечение деятельности ФОК  </t>
  </si>
  <si>
    <t>Муниципальная программа муниципального образования "Вистинском сельское поселение" "Развитие автомобильных дорог в Вистинском сельском поселении"</t>
  </si>
  <si>
    <t>Прочие мероприятия необходимые для развития и функционирования автомобильных дорог общего пользования местного значения</t>
  </si>
  <si>
    <t>47 1 01 80540</t>
  </si>
  <si>
    <t>5.</t>
  </si>
  <si>
    <t>49 0 00 00000</t>
  </si>
  <si>
    <t>49 1 00 00000</t>
  </si>
  <si>
    <t>49 1 01 00000</t>
  </si>
  <si>
    <t>Муниципальная программа муниципального образования "Вистинское сельское поселение" "Благоустройство территории в Вистинском сельском поселении"</t>
  </si>
  <si>
    <t>Подпрограмма "Обеспечение и повышение комфортности условий проживания граждан"</t>
  </si>
  <si>
    <t>Основное мероприятие "Благоустройство населённых пунктов, расположенных на территории муниципального образования"</t>
  </si>
  <si>
    <t>49 1 01 80190</t>
  </si>
  <si>
    <t>49 1 01 80210</t>
  </si>
  <si>
    <t>49 1 01 80220</t>
  </si>
  <si>
    <t>86 4 01 02860</t>
  </si>
  <si>
    <t xml:space="preserve"> Осуществление полномочий по исполнению   муниципального жилищного контроля на территориях поселения</t>
  </si>
  <si>
    <t>42 1 01 80030</t>
  </si>
  <si>
    <t>Итого расходов по бюджету МО "Вистинское сельское поселение"</t>
  </si>
  <si>
    <t>Муниципальная программа муниципального образования "Вистинское сельское поселение" "Развитие жилищно-коммунального хозяйства муниципального образования  "Вистинское сельское поселение"</t>
  </si>
  <si>
    <t>2021 год (тыс.руб)</t>
  </si>
  <si>
    <t>43 1 01 S4660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</si>
  <si>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</si>
  <si>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Ремонт автомобильных дорог общего пользования местного значения</t>
  </si>
  <si>
    <t>47 1 01 S0140</t>
  </si>
  <si>
    <t>49 1 01 80200</t>
  </si>
  <si>
    <t>Озеленение территории муниципального образования</t>
  </si>
  <si>
    <t>0412</t>
  </si>
  <si>
    <t>87 9 01 80020</t>
  </si>
  <si>
    <t xml:space="preserve">Мероприятия по землеустройству и землепользованию </t>
  </si>
  <si>
    <t>45 2 01 80330</t>
  </si>
  <si>
    <t>Муниципальная программа муниципального образования " Вистинское сельское поселение" "Обеспечение качественным жильем граждан на территории муниципального образования " Вистинское сельское поселение" Кингисеппского муниципального района Ленинградской области»</t>
  </si>
  <si>
    <t>48 0 00 0000</t>
  </si>
  <si>
    <t>48 1 00 00000</t>
  </si>
  <si>
    <t>48 1 01 00000</t>
  </si>
  <si>
    <t>Подпрограмма "Поддержка граждан, нуждающихся в улучшении жилищных условий, на основе ипотечного кредитования"</t>
  </si>
  <si>
    <t>Основное мероприятие "Улучшение жилищных условий граждан с использованием средств ипотечного кредита (займа)"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</si>
  <si>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</si>
  <si>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48 1 01 S0740</t>
  </si>
  <si>
    <t>Основное мероприятие "Улучшение жилищных условий молодых граждан (молодых семей)"</t>
  </si>
  <si>
    <t>Подпрограмма "Жилье для молодежи"</t>
  </si>
  <si>
    <t>Реализация мероприятий по обеспечению жильем молодых семей</t>
  </si>
  <si>
    <t>48 2 01 L4970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</si>
  <si>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</si>
  <si>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48 2 01 S0750</t>
  </si>
  <si>
    <t>49 1 01 80470</t>
  </si>
  <si>
    <t>Разработка генеральной  схемы санитарной очистки территории поселения</t>
  </si>
  <si>
    <t>48 2 00 00000</t>
  </si>
  <si>
    <t>48 2 01 00000</t>
  </si>
  <si>
    <t>1003</t>
  </si>
  <si>
    <t>Итого                  2020 год (тыс.руб)</t>
  </si>
  <si>
    <t>2022 год (тыс.руб)</t>
  </si>
  <si>
    <t>Направления расходов 2020 года</t>
  </si>
  <si>
    <t>Реализация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</si>
  <si>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45 1 01 80260</t>
  </si>
  <si>
    <t>45 1 01 S4840</t>
  </si>
  <si>
    <t>Реализация мероприятий по развитию общественной инфраструктуры муниципального значения в Ленинградской области</t>
  </si>
  <si>
    <t>87 9 01 80030</t>
  </si>
  <si>
    <t>Другие общегосударственные вопросы</t>
  </si>
  <si>
    <t>43 1 01 S4770</t>
  </si>
  <si>
    <t>Резервный фонд администрации муниципального образования "Вистинское сельское поселение"</t>
  </si>
  <si>
    <t>СВОД  РАСХОДНОЙ ЧАСТИ БЮДЖЕТА МО "ВИСТИНСКОЕ СЕЛЬСКОЕ ПОСЕЛЕНИЕ"  МУНИЦИПАЛЬНОГО ОБРАЗОВАНИЯ "КИНГИСЕППСКИЙ МУНИЦИПАЛЬНЫЙ РАЙОН" ЛЕНИНГРАДСКОЙ ОБЛАСТИ НА 2020 ГОД И НА ПЛАНОВЫЙ ПЕРИОД 2021 И 2022 ГОДОВ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</si>
</sst>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?_р_._-;_-@_-"/>
    <numFmt numFmtId="175" formatCode="_-* #,##0.0_р_._-;\-* #,##0.0_р_._-;_-* &quot;-&quot;?_р_._-;_-@_-"/>
    <numFmt numFmtId="176" formatCode="?"/>
    <numFmt numFmtId="177" formatCode="#,##0.0_ ;\-#,##0.0\ "/>
    <numFmt numFmtId="178" formatCode="[$-FC19]d\ mmmm\ yyyy\ &quot;г.&quot;"/>
    <numFmt numFmtId="179" formatCode="#,##0.00_ ;\-#,##0.00\ "/>
    <numFmt numFmtId="180" formatCode="_-* #,##0.000_р_._-;\-* #,##0.000_р_._-;_-* &quot;-&quot;??_р_._-;_-@_-"/>
    <numFmt numFmtId="181" formatCode="_-* #,##0.00_р_._-;\-* #,##0.00_р_._-;_-* &quot;-&quot;?_р_._-;_-@_-"/>
    <numFmt numFmtId="182" formatCode="_-* #,##0.000_р_._-;\-* #,##0.000_р_._-;_-* &quot;-&quot;?_р_._-;_-@_-"/>
    <numFmt numFmtId="183" formatCode="_-* #,##0.0000_р_._-;\-* #,##0.0000_р_._-;_-* &quot;-&quot;?_р_._-;_-@_-"/>
    <numFmt numFmtId="184" formatCode="_-* #,##0.0\ _₽_-;\-* #,##0.0\ _₽_-;_-* &quot;-&quot;?\ _₽_-;_-@_-"/>
    <numFmt numFmtId="185" formatCode="#,##0.000_ ;\-#,##0.000\ "/>
    <numFmt numFmtId="186" formatCode="#,##0.0000_ ;\-#,##0.0000\ "/>
    <numFmt numFmtId="187" formatCode="#,##0.00000_ ;\-#,##0.00000\ "/>
    <numFmt numFmtId="188" formatCode="#,##0.000000_ ;\-#,##0.000000\ 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#,##0.000"/>
    <numFmt numFmtId="195" formatCode="_-* #,##0_р_._-;\-* #,##0_р_._-;_-* &quot;-&quot;??_р_._-;_-@_-"/>
  </numFmts>
  <fonts count="5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center"/>
    </xf>
    <xf numFmtId="184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77" fontId="9" fillId="33" borderId="10" xfId="0" applyNumberFormat="1" applyFont="1" applyFill="1" applyBorder="1" applyAlignment="1">
      <alignment horizontal="center"/>
    </xf>
    <xf numFmtId="177" fontId="9" fillId="33" borderId="11" xfId="62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9" fontId="9" fillId="33" borderId="10" xfId="62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/>
    </xf>
    <xf numFmtId="177" fontId="10" fillId="33" borderId="10" xfId="62" applyNumberFormat="1" applyFont="1" applyFill="1" applyBorder="1" applyAlignment="1">
      <alignment/>
    </xf>
    <xf numFmtId="49" fontId="9" fillId="33" borderId="10" xfId="62" applyNumberFormat="1" applyFont="1" applyFill="1" applyBorder="1" applyAlignment="1">
      <alignment horizontal="center" vertical="center"/>
    </xf>
    <xf numFmtId="172" fontId="9" fillId="33" borderId="10" xfId="62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 wrapText="1"/>
    </xf>
    <xf numFmtId="172" fontId="9" fillId="33" borderId="10" xfId="0" applyNumberFormat="1" applyFont="1" applyFill="1" applyBorder="1" applyAlignment="1">
      <alignment horizontal="center" vertical="center" wrapText="1"/>
    </xf>
    <xf numFmtId="172" fontId="10" fillId="33" borderId="10" xfId="62" applyNumberFormat="1" applyFont="1" applyFill="1" applyBorder="1" applyAlignment="1">
      <alignment horizontal="center" vertical="center"/>
    </xf>
    <xf numFmtId="177" fontId="10" fillId="33" borderId="10" xfId="62" applyNumberFormat="1" applyFont="1" applyFill="1" applyBorder="1" applyAlignment="1">
      <alignment horizontal="center" vertical="center"/>
    </xf>
    <xf numFmtId="177" fontId="9" fillId="33" borderId="10" xfId="62" applyNumberFormat="1" applyFont="1" applyFill="1" applyBorder="1" applyAlignment="1">
      <alignment horizontal="center" vertical="center"/>
    </xf>
    <xf numFmtId="174" fontId="9" fillId="33" borderId="10" xfId="62" applyNumberFormat="1" applyFont="1" applyFill="1" applyBorder="1" applyAlignment="1">
      <alignment horizontal="center" vertical="center"/>
    </xf>
    <xf numFmtId="49" fontId="10" fillId="33" borderId="10" xfId="62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77" fontId="9" fillId="33" borderId="10" xfId="62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7" fontId="9" fillId="33" borderId="0" xfId="62" applyNumberFormat="1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72" fontId="8" fillId="33" borderId="10" xfId="62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174" fontId="51" fillId="33" borderId="11" xfId="0" applyNumberFormat="1" applyFont="1" applyFill="1" applyBorder="1" applyAlignment="1">
      <alignment vertical="center"/>
    </xf>
    <xf numFmtId="0" fontId="52" fillId="33" borderId="12" xfId="0" applyFont="1" applyFill="1" applyBorder="1" applyAlignment="1">
      <alignment vertical="top" wrapText="1"/>
    </xf>
    <xf numFmtId="175" fontId="9" fillId="33" borderId="10" xfId="0" applyNumberFormat="1" applyFont="1" applyFill="1" applyBorder="1" applyAlignment="1">
      <alignment horizontal="center"/>
    </xf>
    <xf numFmtId="174" fontId="51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vertical="top" wrapText="1"/>
    </xf>
    <xf numFmtId="172" fontId="53" fillId="33" borderId="10" xfId="62" applyNumberFormat="1" applyFont="1" applyFill="1" applyBorder="1" applyAlignment="1">
      <alignment horizontal="center" vertical="center"/>
    </xf>
    <xf numFmtId="172" fontId="54" fillId="33" borderId="10" xfId="62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10" fillId="33" borderId="10" xfId="62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/>
    </xf>
    <xf numFmtId="172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72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172" fontId="1" fillId="33" borderId="0" xfId="0" applyNumberFormat="1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172" fontId="3" fillId="33" borderId="0" xfId="0" applyNumberFormat="1" applyFont="1" applyFill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72" fontId="3" fillId="33" borderId="0" xfId="0" applyNumberFormat="1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5"/>
  <sheetViews>
    <sheetView tabSelected="1" view="pageBreakPreview" zoomScale="60" zoomScaleNormal="60" zoomScalePageLayoutView="0" workbookViewId="0" topLeftCell="B68">
      <selection activeCell="P70" activeCellId="1" sqref="P61 P70"/>
    </sheetView>
  </sheetViews>
  <sheetFormatPr defaultColWidth="9.125" defaultRowHeight="12.75"/>
  <cols>
    <col min="1" max="1" width="17.00390625" style="1" hidden="1" customWidth="1"/>
    <col min="2" max="2" width="7.875" style="39" customWidth="1"/>
    <col min="3" max="3" width="14.125" style="40" customWidth="1"/>
    <col min="4" max="4" width="22.625" style="41" customWidth="1"/>
    <col min="5" max="5" width="83.50390625" style="42" customWidth="1"/>
    <col min="6" max="6" width="21.50390625" style="39" hidden="1" customWidth="1"/>
    <col min="7" max="7" width="19.50390625" style="39" hidden="1" customWidth="1"/>
    <col min="8" max="8" width="18.375" style="39" hidden="1" customWidth="1"/>
    <col min="9" max="9" width="18.625" style="39" hidden="1" customWidth="1"/>
    <col min="10" max="10" width="18.875" style="39" hidden="1" customWidth="1"/>
    <col min="11" max="11" width="1.37890625" style="39" hidden="1" customWidth="1"/>
    <col min="12" max="15" width="24.625" style="60" customWidth="1"/>
    <col min="16" max="18" width="19.50390625" style="56" customWidth="1"/>
    <col min="19" max="19" width="17.375" style="1" hidden="1" customWidth="1"/>
    <col min="20" max="20" width="21.875" style="1" hidden="1" customWidth="1"/>
    <col min="21" max="21" width="23.50390625" style="2" hidden="1" customWidth="1"/>
    <col min="22" max="22" width="17.375" style="1" customWidth="1"/>
    <col min="23" max="16384" width="9.125" style="1" customWidth="1"/>
  </cols>
  <sheetData>
    <row r="1" spans="2:21" s="4" customFormat="1" ht="21">
      <c r="B1" s="39"/>
      <c r="C1" s="40"/>
      <c r="D1" s="41"/>
      <c r="E1" s="42"/>
      <c r="F1" s="39"/>
      <c r="G1" s="39"/>
      <c r="H1" s="39"/>
      <c r="I1" s="39"/>
      <c r="J1" s="39"/>
      <c r="K1" s="39"/>
      <c r="L1" s="60"/>
      <c r="M1" s="60"/>
      <c r="N1" s="60"/>
      <c r="O1" s="60"/>
      <c r="P1" s="64" t="s">
        <v>92</v>
      </c>
      <c r="Q1" s="64"/>
      <c r="R1" s="64"/>
      <c r="U1" s="43"/>
    </row>
    <row r="2" spans="1:21" s="4" customFormat="1" ht="34.5" customHeight="1">
      <c r="A2" s="44"/>
      <c r="B2" s="45"/>
      <c r="C2" s="45"/>
      <c r="D2" s="45"/>
      <c r="E2" s="65" t="s">
        <v>175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U2" s="43"/>
    </row>
    <row r="3" spans="1:21" s="4" customFormat="1" ht="34.5" customHeight="1">
      <c r="A3" s="44"/>
      <c r="B3" s="69" t="s">
        <v>67</v>
      </c>
      <c r="C3" s="68" t="s">
        <v>68</v>
      </c>
      <c r="D3" s="78" t="s">
        <v>22</v>
      </c>
      <c r="E3" s="68" t="s">
        <v>69</v>
      </c>
      <c r="F3" s="57"/>
      <c r="G3" s="57"/>
      <c r="H3" s="57"/>
      <c r="I3" s="57"/>
      <c r="J3" s="57"/>
      <c r="K3" s="57"/>
      <c r="L3" s="79" t="s">
        <v>166</v>
      </c>
      <c r="M3" s="79"/>
      <c r="N3" s="79"/>
      <c r="O3" s="79"/>
      <c r="P3" s="66" t="s">
        <v>164</v>
      </c>
      <c r="Q3" s="66" t="s">
        <v>134</v>
      </c>
      <c r="R3" s="66" t="s">
        <v>165</v>
      </c>
      <c r="U3" s="43"/>
    </row>
    <row r="4" spans="1:21" s="4" customFormat="1" ht="163.5" customHeight="1">
      <c r="A4" s="67"/>
      <c r="B4" s="69"/>
      <c r="C4" s="68"/>
      <c r="D4" s="78"/>
      <c r="E4" s="68"/>
      <c r="F4" s="68" t="s">
        <v>0</v>
      </c>
      <c r="G4" s="68"/>
      <c r="H4" s="68" t="s">
        <v>1</v>
      </c>
      <c r="I4" s="68" t="s">
        <v>2</v>
      </c>
      <c r="J4" s="68" t="s">
        <v>6</v>
      </c>
      <c r="K4" s="68" t="s">
        <v>4</v>
      </c>
      <c r="L4" s="46" t="s">
        <v>74</v>
      </c>
      <c r="M4" s="46" t="s">
        <v>75</v>
      </c>
      <c r="N4" s="46" t="s">
        <v>76</v>
      </c>
      <c r="O4" s="46" t="s">
        <v>96</v>
      </c>
      <c r="P4" s="66"/>
      <c r="Q4" s="66"/>
      <c r="R4" s="66"/>
      <c r="U4" s="70" t="s">
        <v>9</v>
      </c>
    </row>
    <row r="5" spans="1:21" s="4" customFormat="1" ht="5.25" customHeight="1" hidden="1" thickBot="1">
      <c r="A5" s="67"/>
      <c r="B5" s="62"/>
      <c r="C5" s="47"/>
      <c r="D5" s="78"/>
      <c r="E5" s="68"/>
      <c r="F5" s="68" t="s">
        <v>7</v>
      </c>
      <c r="G5" s="68" t="s">
        <v>3</v>
      </c>
      <c r="H5" s="68"/>
      <c r="I5" s="68"/>
      <c r="J5" s="68"/>
      <c r="K5" s="68"/>
      <c r="L5" s="46"/>
      <c r="M5" s="46"/>
      <c r="N5" s="46"/>
      <c r="O5" s="46"/>
      <c r="P5" s="66"/>
      <c r="Q5" s="66"/>
      <c r="R5" s="66"/>
      <c r="U5" s="71"/>
    </row>
    <row r="6" spans="1:21" s="48" customFormat="1" ht="8.25" customHeight="1" hidden="1" thickBot="1">
      <c r="A6" s="67"/>
      <c r="B6" s="62"/>
      <c r="C6" s="47"/>
      <c r="D6" s="78"/>
      <c r="E6" s="68"/>
      <c r="F6" s="68"/>
      <c r="G6" s="68"/>
      <c r="H6" s="68"/>
      <c r="I6" s="68"/>
      <c r="J6" s="68"/>
      <c r="K6" s="68"/>
      <c r="L6" s="46"/>
      <c r="M6" s="46"/>
      <c r="N6" s="46"/>
      <c r="O6" s="46"/>
      <c r="P6" s="66"/>
      <c r="Q6" s="66"/>
      <c r="R6" s="66"/>
      <c r="U6" s="72"/>
    </row>
    <row r="7" spans="1:21" s="4" customFormat="1" ht="33" customHeight="1">
      <c r="A7" s="10"/>
      <c r="B7" s="21"/>
      <c r="C7" s="21"/>
      <c r="D7" s="21"/>
      <c r="E7" s="75" t="s">
        <v>60</v>
      </c>
      <c r="F7" s="75"/>
      <c r="G7" s="75"/>
      <c r="H7" s="75"/>
      <c r="I7" s="75"/>
      <c r="J7" s="75"/>
      <c r="K7" s="75"/>
      <c r="L7" s="16"/>
      <c r="M7" s="16">
        <f>M8+M17+M24+M37+M53+M44</f>
        <v>46787.5</v>
      </c>
      <c r="N7" s="16"/>
      <c r="O7" s="16"/>
      <c r="P7" s="16">
        <f>P8+P17+P24+P37+P53+P44</f>
        <v>47587.5</v>
      </c>
      <c r="Q7" s="16">
        <f>Q8+Q17+Q24+Q37+Q53+Q44</f>
        <v>46413.600000000006</v>
      </c>
      <c r="R7" s="16">
        <f>R8+R17+R24+R37+R53+R44</f>
        <v>46918.899999999994</v>
      </c>
      <c r="S7" s="8"/>
      <c r="U7" s="7"/>
    </row>
    <row r="8" spans="1:21" s="4" customFormat="1" ht="81.75" customHeight="1">
      <c r="A8" s="10"/>
      <c r="B8" s="21" t="s">
        <v>10</v>
      </c>
      <c r="C8" s="21"/>
      <c r="D8" s="20" t="s">
        <v>47</v>
      </c>
      <c r="E8" s="73" t="s">
        <v>133</v>
      </c>
      <c r="F8" s="73"/>
      <c r="G8" s="73"/>
      <c r="H8" s="73"/>
      <c r="I8" s="73"/>
      <c r="J8" s="73"/>
      <c r="K8" s="73"/>
      <c r="L8" s="14">
        <f>L10</f>
        <v>0</v>
      </c>
      <c r="M8" s="16">
        <f>M9+M13</f>
        <v>219.3</v>
      </c>
      <c r="N8" s="14"/>
      <c r="O8" s="14">
        <f>O9+O13</f>
        <v>800</v>
      </c>
      <c r="P8" s="16">
        <f>P9+P13</f>
        <v>1019.3</v>
      </c>
      <c r="Q8" s="16">
        <f>Q9+Q13</f>
        <v>1019.3</v>
      </c>
      <c r="R8" s="16">
        <f>R9+R13</f>
        <v>1019.3</v>
      </c>
      <c r="S8" s="8"/>
      <c r="U8" s="7"/>
    </row>
    <row r="9" spans="1:21" s="4" customFormat="1" ht="42.75" customHeight="1">
      <c r="A9" s="10"/>
      <c r="B9" s="21"/>
      <c r="C9" s="21"/>
      <c r="D9" s="9" t="s">
        <v>48</v>
      </c>
      <c r="E9" s="74" t="s">
        <v>97</v>
      </c>
      <c r="F9" s="74"/>
      <c r="G9" s="74"/>
      <c r="H9" s="74"/>
      <c r="I9" s="74"/>
      <c r="J9" s="74"/>
      <c r="K9" s="74"/>
      <c r="L9" s="15"/>
      <c r="M9" s="13">
        <f>M10</f>
        <v>69.3</v>
      </c>
      <c r="N9" s="15"/>
      <c r="O9" s="15">
        <f>O10</f>
        <v>0</v>
      </c>
      <c r="P9" s="13">
        <f>P10</f>
        <v>69.3</v>
      </c>
      <c r="Q9" s="13">
        <f>Q10</f>
        <v>69.3</v>
      </c>
      <c r="R9" s="13">
        <f>R10</f>
        <v>69.3</v>
      </c>
      <c r="S9" s="8"/>
      <c r="U9" s="7"/>
    </row>
    <row r="10" spans="1:21" s="4" customFormat="1" ht="48" customHeight="1">
      <c r="A10" s="10"/>
      <c r="B10" s="21"/>
      <c r="C10" s="21"/>
      <c r="D10" s="9" t="s">
        <v>49</v>
      </c>
      <c r="E10" s="74" t="s">
        <v>98</v>
      </c>
      <c r="F10" s="74"/>
      <c r="G10" s="74"/>
      <c r="H10" s="74"/>
      <c r="I10" s="74"/>
      <c r="J10" s="74"/>
      <c r="K10" s="74"/>
      <c r="L10" s="13"/>
      <c r="M10" s="13">
        <f>M11+M12</f>
        <v>69.3</v>
      </c>
      <c r="N10" s="15"/>
      <c r="O10" s="15">
        <f>O11</f>
        <v>0</v>
      </c>
      <c r="P10" s="13">
        <f>P11+P12</f>
        <v>69.3</v>
      </c>
      <c r="Q10" s="13">
        <f>Q11+Q12</f>
        <v>69.3</v>
      </c>
      <c r="R10" s="13">
        <f>R11+R12</f>
        <v>69.3</v>
      </c>
      <c r="S10" s="8"/>
      <c r="U10" s="7"/>
    </row>
    <row r="11" spans="1:21" s="4" customFormat="1" ht="40.5" customHeight="1" hidden="1">
      <c r="A11" s="10"/>
      <c r="B11" s="21"/>
      <c r="C11" s="12" t="s">
        <v>29</v>
      </c>
      <c r="D11" s="9" t="s">
        <v>100</v>
      </c>
      <c r="E11" s="59" t="s">
        <v>99</v>
      </c>
      <c r="F11" s="59"/>
      <c r="G11" s="59"/>
      <c r="H11" s="59"/>
      <c r="I11" s="59"/>
      <c r="J11" s="59"/>
      <c r="K11" s="59"/>
      <c r="L11" s="14"/>
      <c r="M11" s="13"/>
      <c r="N11" s="14"/>
      <c r="O11" s="15">
        <v>0</v>
      </c>
      <c r="P11" s="13">
        <v>0</v>
      </c>
      <c r="Q11" s="13">
        <v>0</v>
      </c>
      <c r="R11" s="13">
        <v>0</v>
      </c>
      <c r="S11" s="8"/>
      <c r="U11" s="7"/>
    </row>
    <row r="12" spans="1:22" s="4" customFormat="1" ht="45.75" customHeight="1">
      <c r="A12" s="10"/>
      <c r="B12" s="21"/>
      <c r="C12" s="12" t="s">
        <v>29</v>
      </c>
      <c r="D12" s="12" t="s">
        <v>131</v>
      </c>
      <c r="E12" s="9" t="s">
        <v>101</v>
      </c>
      <c r="F12" s="18"/>
      <c r="G12" s="18"/>
      <c r="H12" s="18"/>
      <c r="I12" s="18"/>
      <c r="J12" s="18"/>
      <c r="K12" s="18"/>
      <c r="L12" s="13"/>
      <c r="M12" s="13">
        <v>69.3</v>
      </c>
      <c r="N12" s="13"/>
      <c r="O12" s="13"/>
      <c r="P12" s="13">
        <v>69.3</v>
      </c>
      <c r="Q12" s="13">
        <v>69.3</v>
      </c>
      <c r="R12" s="13">
        <v>69.3</v>
      </c>
      <c r="S12" s="8"/>
      <c r="U12" s="7"/>
      <c r="V12" s="44"/>
    </row>
    <row r="13" spans="1:22" s="4" customFormat="1" ht="45" customHeight="1">
      <c r="A13" s="10"/>
      <c r="B13" s="21"/>
      <c r="C13" s="21"/>
      <c r="D13" s="9" t="s">
        <v>50</v>
      </c>
      <c r="E13" s="74" t="s">
        <v>102</v>
      </c>
      <c r="F13" s="74"/>
      <c r="G13" s="74"/>
      <c r="H13" s="74"/>
      <c r="I13" s="74"/>
      <c r="J13" s="74"/>
      <c r="K13" s="74"/>
      <c r="L13" s="15"/>
      <c r="M13" s="13">
        <f>M14</f>
        <v>150</v>
      </c>
      <c r="N13" s="15"/>
      <c r="O13" s="15">
        <f>O14</f>
        <v>800</v>
      </c>
      <c r="P13" s="13">
        <f>P14</f>
        <v>950</v>
      </c>
      <c r="Q13" s="13">
        <f>Q14</f>
        <v>950</v>
      </c>
      <c r="R13" s="13">
        <f>R14</f>
        <v>950</v>
      </c>
      <c r="S13" s="8"/>
      <c r="U13" s="7"/>
      <c r="V13" s="44"/>
    </row>
    <row r="14" spans="1:22" s="4" customFormat="1" ht="41.25" customHeight="1">
      <c r="A14" s="10"/>
      <c r="B14" s="21"/>
      <c r="C14" s="21"/>
      <c r="D14" s="9" t="s">
        <v>51</v>
      </c>
      <c r="E14" s="74" t="s">
        <v>103</v>
      </c>
      <c r="F14" s="74"/>
      <c r="G14" s="74"/>
      <c r="H14" s="74"/>
      <c r="I14" s="74"/>
      <c r="J14" s="74"/>
      <c r="K14" s="74"/>
      <c r="L14" s="15"/>
      <c r="M14" s="13">
        <f>M15+M16</f>
        <v>150</v>
      </c>
      <c r="N14" s="15"/>
      <c r="O14" s="15">
        <f>O15</f>
        <v>800</v>
      </c>
      <c r="P14" s="13">
        <f>P15+P16</f>
        <v>950</v>
      </c>
      <c r="Q14" s="13">
        <f>Q15+Q16</f>
        <v>950</v>
      </c>
      <c r="R14" s="13">
        <f>R15+R16</f>
        <v>950</v>
      </c>
      <c r="S14" s="8"/>
      <c r="U14" s="7"/>
      <c r="V14" s="44"/>
    </row>
    <row r="15" spans="1:22" s="4" customFormat="1" ht="63">
      <c r="A15" s="10"/>
      <c r="B15" s="21"/>
      <c r="C15" s="12" t="s">
        <v>30</v>
      </c>
      <c r="D15" s="12" t="s">
        <v>105</v>
      </c>
      <c r="E15" s="9" t="s">
        <v>104</v>
      </c>
      <c r="F15" s="18"/>
      <c r="G15" s="18"/>
      <c r="H15" s="18"/>
      <c r="I15" s="18"/>
      <c r="J15" s="18"/>
      <c r="K15" s="18"/>
      <c r="L15" s="13"/>
      <c r="M15" s="13"/>
      <c r="N15" s="13"/>
      <c r="O15" s="13">
        <v>800</v>
      </c>
      <c r="P15" s="13">
        <v>800</v>
      </c>
      <c r="Q15" s="13">
        <v>800</v>
      </c>
      <c r="R15" s="13">
        <v>800</v>
      </c>
      <c r="S15" s="8"/>
      <c r="U15" s="7"/>
      <c r="V15" s="44"/>
    </row>
    <row r="16" spans="1:22" s="4" customFormat="1" ht="42">
      <c r="A16" s="10"/>
      <c r="B16" s="21"/>
      <c r="C16" s="12" t="s">
        <v>30</v>
      </c>
      <c r="D16" s="12" t="s">
        <v>106</v>
      </c>
      <c r="E16" s="9" t="s">
        <v>107</v>
      </c>
      <c r="F16" s="18"/>
      <c r="G16" s="18"/>
      <c r="H16" s="18"/>
      <c r="I16" s="18"/>
      <c r="J16" s="18"/>
      <c r="K16" s="18"/>
      <c r="L16" s="13"/>
      <c r="M16" s="13">
        <v>150</v>
      </c>
      <c r="N16" s="13"/>
      <c r="O16" s="16"/>
      <c r="P16" s="13">
        <v>150</v>
      </c>
      <c r="Q16" s="13">
        <v>150</v>
      </c>
      <c r="R16" s="13">
        <v>150</v>
      </c>
      <c r="S16" s="8"/>
      <c r="U16" s="7"/>
      <c r="V16" s="44"/>
    </row>
    <row r="17" spans="1:21" s="4" customFormat="1" ht="132.75" customHeight="1">
      <c r="A17" s="10"/>
      <c r="B17" s="21" t="s">
        <v>11</v>
      </c>
      <c r="C17" s="21"/>
      <c r="D17" s="17" t="s">
        <v>39</v>
      </c>
      <c r="E17" s="76" t="s">
        <v>108</v>
      </c>
      <c r="F17" s="76"/>
      <c r="G17" s="76"/>
      <c r="H17" s="76"/>
      <c r="I17" s="76"/>
      <c r="J17" s="76"/>
      <c r="K17" s="76"/>
      <c r="L17" s="16"/>
      <c r="M17" s="16">
        <f aca="true" t="shared" si="0" ref="M17:R18">M18</f>
        <v>650</v>
      </c>
      <c r="N17" s="16"/>
      <c r="O17" s="16"/>
      <c r="P17" s="16">
        <f t="shared" si="0"/>
        <v>650</v>
      </c>
      <c r="Q17" s="16">
        <f t="shared" si="0"/>
        <v>0</v>
      </c>
      <c r="R17" s="16">
        <f t="shared" si="0"/>
        <v>0</v>
      </c>
      <c r="S17" s="8"/>
      <c r="U17" s="7"/>
    </row>
    <row r="18" spans="1:21" s="4" customFormat="1" ht="51.75" customHeight="1">
      <c r="A18" s="10"/>
      <c r="B18" s="21"/>
      <c r="C18" s="21"/>
      <c r="D18" s="22" t="s">
        <v>40</v>
      </c>
      <c r="E18" s="77" t="s">
        <v>109</v>
      </c>
      <c r="F18" s="77"/>
      <c r="G18" s="77"/>
      <c r="H18" s="77"/>
      <c r="I18" s="77"/>
      <c r="J18" s="77"/>
      <c r="K18" s="77"/>
      <c r="L18" s="13"/>
      <c r="M18" s="13">
        <f>M19</f>
        <v>650</v>
      </c>
      <c r="N18" s="13"/>
      <c r="O18" s="13"/>
      <c r="P18" s="13">
        <f>P19</f>
        <v>650</v>
      </c>
      <c r="Q18" s="13">
        <f t="shared" si="0"/>
        <v>0</v>
      </c>
      <c r="R18" s="13">
        <f t="shared" si="0"/>
        <v>0</v>
      </c>
      <c r="S18" s="8"/>
      <c r="U18" s="7"/>
    </row>
    <row r="19" spans="1:21" s="4" customFormat="1" ht="42" customHeight="1">
      <c r="A19" s="10"/>
      <c r="B19" s="21"/>
      <c r="C19" s="21"/>
      <c r="D19" s="22" t="s">
        <v>41</v>
      </c>
      <c r="E19" s="77" t="s">
        <v>110</v>
      </c>
      <c r="F19" s="77"/>
      <c r="G19" s="77"/>
      <c r="H19" s="77"/>
      <c r="I19" s="77"/>
      <c r="J19" s="77"/>
      <c r="K19" s="77"/>
      <c r="L19" s="13"/>
      <c r="M19" s="13">
        <f>M20+M21+M22+M23</f>
        <v>650</v>
      </c>
      <c r="N19" s="13"/>
      <c r="O19" s="13"/>
      <c r="P19" s="13">
        <f>P20+P21+P22+P23</f>
        <v>650</v>
      </c>
      <c r="Q19" s="13">
        <f>Q20+Q21+Q22+Q23</f>
        <v>0</v>
      </c>
      <c r="R19" s="13">
        <f>R20+R21+R22+R23</f>
        <v>0</v>
      </c>
      <c r="S19" s="11" t="e">
        <f>S20+S21+#REF!+S22+S23</f>
        <v>#REF!</v>
      </c>
      <c r="T19" s="11" t="e">
        <f>T20+T21+#REF!+T22+T23</f>
        <v>#REF!</v>
      </c>
      <c r="U19" s="11" t="e">
        <f>U20+U21+#REF!+U22+U23</f>
        <v>#REF!</v>
      </c>
    </row>
    <row r="20" spans="1:21" s="4" customFormat="1" ht="0" customHeight="1" hidden="1">
      <c r="A20" s="10"/>
      <c r="B20" s="21"/>
      <c r="C20" s="12"/>
      <c r="D20" s="22"/>
      <c r="E20" s="9"/>
      <c r="F20" s="58"/>
      <c r="G20" s="58"/>
      <c r="H20" s="58"/>
      <c r="I20" s="58"/>
      <c r="J20" s="58"/>
      <c r="K20" s="58"/>
      <c r="L20" s="13"/>
      <c r="M20" s="13"/>
      <c r="N20" s="13"/>
      <c r="O20" s="13"/>
      <c r="P20" s="13"/>
      <c r="Q20" s="13"/>
      <c r="R20" s="13"/>
      <c r="S20" s="8"/>
      <c r="U20" s="7"/>
    </row>
    <row r="21" spans="1:21" s="4" customFormat="1" ht="135" customHeight="1">
      <c r="A21" s="10"/>
      <c r="B21" s="21"/>
      <c r="C21" s="12" t="s">
        <v>31</v>
      </c>
      <c r="D21" s="12" t="s">
        <v>173</v>
      </c>
      <c r="E21" s="9" t="s">
        <v>167</v>
      </c>
      <c r="F21" s="23"/>
      <c r="G21" s="18"/>
      <c r="H21" s="18"/>
      <c r="I21" s="18"/>
      <c r="J21" s="18"/>
      <c r="K21" s="18"/>
      <c r="L21" s="13"/>
      <c r="M21" s="13">
        <v>350</v>
      </c>
      <c r="N21" s="13"/>
      <c r="O21" s="13"/>
      <c r="P21" s="13">
        <v>350</v>
      </c>
      <c r="Q21" s="13">
        <v>0</v>
      </c>
      <c r="R21" s="13">
        <v>0</v>
      </c>
      <c r="S21" s="8"/>
      <c r="U21" s="7"/>
    </row>
    <row r="22" spans="1:21" s="4" customFormat="1" ht="81.75" customHeight="1" hidden="1">
      <c r="A22" s="10"/>
      <c r="B22" s="21"/>
      <c r="C22" s="12"/>
      <c r="D22" s="12"/>
      <c r="E22" s="9"/>
      <c r="F22" s="18"/>
      <c r="G22" s="18"/>
      <c r="H22" s="18"/>
      <c r="I22" s="18"/>
      <c r="J22" s="18"/>
      <c r="K22" s="18"/>
      <c r="L22" s="13"/>
      <c r="M22" s="13"/>
      <c r="N22" s="13"/>
      <c r="O22" s="13"/>
      <c r="P22" s="13"/>
      <c r="Q22" s="13"/>
      <c r="R22" s="13"/>
      <c r="U22" s="7"/>
    </row>
    <row r="23" spans="1:21" s="4" customFormat="1" ht="105">
      <c r="A23" s="10"/>
      <c r="B23" s="21"/>
      <c r="C23" s="12" t="s">
        <v>34</v>
      </c>
      <c r="D23" s="12" t="s">
        <v>135</v>
      </c>
      <c r="E23" s="9" t="s">
        <v>136</v>
      </c>
      <c r="F23" s="18"/>
      <c r="G23" s="18"/>
      <c r="H23" s="18"/>
      <c r="I23" s="18"/>
      <c r="J23" s="18"/>
      <c r="K23" s="18"/>
      <c r="L23" s="13"/>
      <c r="M23" s="13">
        <v>300</v>
      </c>
      <c r="N23" s="13"/>
      <c r="O23" s="13"/>
      <c r="P23" s="13">
        <v>300</v>
      </c>
      <c r="Q23" s="13">
        <v>0</v>
      </c>
      <c r="R23" s="13">
        <v>0</v>
      </c>
      <c r="U23" s="7"/>
    </row>
    <row r="24" spans="1:22" s="4" customFormat="1" ht="69" customHeight="1">
      <c r="A24" s="10"/>
      <c r="B24" s="21" t="s">
        <v>12</v>
      </c>
      <c r="C24" s="21"/>
      <c r="D24" s="20" t="s">
        <v>52</v>
      </c>
      <c r="E24" s="73" t="s">
        <v>111</v>
      </c>
      <c r="F24" s="73"/>
      <c r="G24" s="73"/>
      <c r="H24" s="73"/>
      <c r="I24" s="73"/>
      <c r="J24" s="73"/>
      <c r="K24" s="73"/>
      <c r="L24" s="13"/>
      <c r="M24" s="16">
        <f>M25+M34</f>
        <v>15172.999999999998</v>
      </c>
      <c r="N24" s="13"/>
      <c r="O24" s="13"/>
      <c r="P24" s="16">
        <f>P25+P34</f>
        <v>15172.999999999998</v>
      </c>
      <c r="Q24" s="16">
        <f>Q25+Q34</f>
        <v>15172.999999999998</v>
      </c>
      <c r="R24" s="16">
        <f>R25+R34</f>
        <v>15172.999999999998</v>
      </c>
      <c r="U24" s="7"/>
      <c r="V24" s="44"/>
    </row>
    <row r="25" spans="1:22" s="4" customFormat="1" ht="44.25" customHeight="1">
      <c r="A25" s="10"/>
      <c r="B25" s="21"/>
      <c r="C25" s="21"/>
      <c r="D25" s="9" t="s">
        <v>53</v>
      </c>
      <c r="E25" s="74" t="s">
        <v>55</v>
      </c>
      <c r="F25" s="74"/>
      <c r="G25" s="74"/>
      <c r="H25" s="74"/>
      <c r="I25" s="74"/>
      <c r="J25" s="74"/>
      <c r="K25" s="74"/>
      <c r="L25" s="13"/>
      <c r="M25" s="13">
        <f>M26</f>
        <v>10608.099999999999</v>
      </c>
      <c r="N25" s="13"/>
      <c r="O25" s="13"/>
      <c r="P25" s="13">
        <f>P26</f>
        <v>10608.099999999999</v>
      </c>
      <c r="Q25" s="13">
        <f>Q26</f>
        <v>10608.099999999999</v>
      </c>
      <c r="R25" s="13">
        <f>R26</f>
        <v>10608.099999999999</v>
      </c>
      <c r="U25" s="7"/>
      <c r="V25" s="44"/>
    </row>
    <row r="26" spans="1:22" s="4" customFormat="1" ht="39.75" customHeight="1">
      <c r="A26" s="10"/>
      <c r="B26" s="21"/>
      <c r="C26" s="21"/>
      <c r="D26" s="9" t="s">
        <v>54</v>
      </c>
      <c r="E26" s="74" t="s">
        <v>56</v>
      </c>
      <c r="F26" s="74"/>
      <c r="G26" s="74"/>
      <c r="H26" s="74"/>
      <c r="I26" s="74"/>
      <c r="J26" s="74"/>
      <c r="K26" s="74"/>
      <c r="L26" s="13"/>
      <c r="M26" s="13">
        <f>M27+M28+M29+M30+M31+M32+M33</f>
        <v>10608.099999999999</v>
      </c>
      <c r="N26" s="13"/>
      <c r="O26" s="13"/>
      <c r="P26" s="13">
        <f>P27+P28+P29+P30+P31+P32+P33</f>
        <v>10608.099999999999</v>
      </c>
      <c r="Q26" s="13">
        <f>Q27+Q28+Q29+Q30+Q31+Q32+Q33</f>
        <v>10608.099999999999</v>
      </c>
      <c r="R26" s="13">
        <f>R27+R28+R29+R30+R31+R32+R33</f>
        <v>10608.099999999999</v>
      </c>
      <c r="U26" s="7"/>
      <c r="V26" s="44"/>
    </row>
    <row r="27" spans="1:21" s="4" customFormat="1" ht="37.5" customHeight="1" hidden="1">
      <c r="A27" s="49"/>
      <c r="B27" s="21"/>
      <c r="C27" s="12"/>
      <c r="D27" s="12"/>
      <c r="E27" s="9"/>
      <c r="F27" s="18"/>
      <c r="G27" s="18"/>
      <c r="H27" s="18"/>
      <c r="I27" s="18"/>
      <c r="J27" s="18"/>
      <c r="K27" s="18"/>
      <c r="L27" s="13"/>
      <c r="M27" s="13"/>
      <c r="N27" s="13"/>
      <c r="O27" s="13"/>
      <c r="P27" s="13"/>
      <c r="Q27" s="13"/>
      <c r="R27" s="13"/>
      <c r="U27" s="7"/>
    </row>
    <row r="28" spans="1:21" s="4" customFormat="1" ht="53.25" customHeight="1">
      <c r="A28" s="49"/>
      <c r="B28" s="21"/>
      <c r="C28" s="12" t="s">
        <v>35</v>
      </c>
      <c r="D28" s="12" t="s">
        <v>71</v>
      </c>
      <c r="E28" s="9" t="s">
        <v>61</v>
      </c>
      <c r="F28" s="18"/>
      <c r="G28" s="18"/>
      <c r="H28" s="18"/>
      <c r="I28" s="18"/>
      <c r="J28" s="18"/>
      <c r="K28" s="18"/>
      <c r="L28" s="13"/>
      <c r="M28" s="13">
        <v>2529.7</v>
      </c>
      <c r="N28" s="13"/>
      <c r="O28" s="13"/>
      <c r="P28" s="13">
        <v>2529.7</v>
      </c>
      <c r="Q28" s="13">
        <v>2529.7</v>
      </c>
      <c r="R28" s="13">
        <v>2529.7</v>
      </c>
      <c r="U28" s="7"/>
    </row>
    <row r="29" spans="1:21" s="4" customFormat="1" ht="21">
      <c r="A29" s="10"/>
      <c r="B29" s="21"/>
      <c r="C29" s="12" t="s">
        <v>35</v>
      </c>
      <c r="D29" s="12" t="s">
        <v>72</v>
      </c>
      <c r="E29" s="9" t="s">
        <v>15</v>
      </c>
      <c r="F29" s="18"/>
      <c r="G29" s="18"/>
      <c r="H29" s="18"/>
      <c r="I29" s="18"/>
      <c r="J29" s="18"/>
      <c r="K29" s="18"/>
      <c r="L29" s="13"/>
      <c r="M29" s="13">
        <v>3830.7</v>
      </c>
      <c r="N29" s="13"/>
      <c r="O29" s="13"/>
      <c r="P29" s="13">
        <v>3830.7</v>
      </c>
      <c r="Q29" s="13">
        <v>3830.7</v>
      </c>
      <c r="R29" s="13">
        <v>3830.7</v>
      </c>
      <c r="U29" s="7"/>
    </row>
    <row r="30" spans="1:21" s="4" customFormat="1" ht="21">
      <c r="A30" s="10"/>
      <c r="B30" s="21"/>
      <c r="C30" s="12" t="s">
        <v>35</v>
      </c>
      <c r="D30" s="12" t="s">
        <v>73</v>
      </c>
      <c r="E30" s="9" t="s">
        <v>16</v>
      </c>
      <c r="F30" s="18"/>
      <c r="G30" s="18"/>
      <c r="H30" s="18"/>
      <c r="I30" s="18"/>
      <c r="J30" s="18"/>
      <c r="K30" s="18"/>
      <c r="L30" s="13"/>
      <c r="M30" s="13">
        <v>498.2</v>
      </c>
      <c r="N30" s="13"/>
      <c r="O30" s="13"/>
      <c r="P30" s="13">
        <v>498.2</v>
      </c>
      <c r="Q30" s="13">
        <v>498.2</v>
      </c>
      <c r="R30" s="13">
        <v>498.2</v>
      </c>
      <c r="U30" s="7"/>
    </row>
    <row r="31" spans="1:21" s="4" customFormat="1" ht="30" customHeight="1">
      <c r="A31" s="10" t="s">
        <v>5</v>
      </c>
      <c r="B31" s="21"/>
      <c r="C31" s="12" t="s">
        <v>35</v>
      </c>
      <c r="D31" s="12" t="s">
        <v>112</v>
      </c>
      <c r="E31" s="9" t="s">
        <v>113</v>
      </c>
      <c r="F31" s="18"/>
      <c r="G31" s="18"/>
      <c r="H31" s="18"/>
      <c r="I31" s="18"/>
      <c r="J31" s="18"/>
      <c r="K31" s="18"/>
      <c r="L31" s="13"/>
      <c r="M31" s="13">
        <v>2724.5</v>
      </c>
      <c r="N31" s="13"/>
      <c r="O31" s="13"/>
      <c r="P31" s="13">
        <v>2724.5</v>
      </c>
      <c r="Q31" s="13">
        <v>2724.5</v>
      </c>
      <c r="R31" s="13">
        <v>2724.5</v>
      </c>
      <c r="S31" s="4">
        <v>34.2</v>
      </c>
      <c r="U31" s="7"/>
    </row>
    <row r="32" spans="1:21" s="4" customFormat="1" ht="21">
      <c r="A32" s="49"/>
      <c r="B32" s="21"/>
      <c r="C32" s="12" t="s">
        <v>35</v>
      </c>
      <c r="D32" s="12" t="s">
        <v>168</v>
      </c>
      <c r="E32" s="9" t="s">
        <v>36</v>
      </c>
      <c r="F32" s="18"/>
      <c r="G32" s="18"/>
      <c r="H32" s="18"/>
      <c r="I32" s="18"/>
      <c r="J32" s="18"/>
      <c r="K32" s="18"/>
      <c r="L32" s="13"/>
      <c r="M32" s="13">
        <v>1000</v>
      </c>
      <c r="N32" s="13"/>
      <c r="O32" s="13"/>
      <c r="P32" s="13">
        <v>1000</v>
      </c>
      <c r="Q32" s="13">
        <v>1000</v>
      </c>
      <c r="R32" s="13">
        <v>1000</v>
      </c>
      <c r="U32" s="7"/>
    </row>
    <row r="33" spans="1:21" s="4" customFormat="1" ht="63">
      <c r="A33" s="49"/>
      <c r="B33" s="21"/>
      <c r="C33" s="12" t="s">
        <v>35</v>
      </c>
      <c r="D33" s="12" t="s">
        <v>169</v>
      </c>
      <c r="E33" s="9" t="s">
        <v>170</v>
      </c>
      <c r="F33" s="18"/>
      <c r="G33" s="18"/>
      <c r="H33" s="18"/>
      <c r="I33" s="18"/>
      <c r="J33" s="18"/>
      <c r="K33" s="18"/>
      <c r="L33" s="13"/>
      <c r="M33" s="13">
        <v>25</v>
      </c>
      <c r="N33" s="13"/>
      <c r="O33" s="13"/>
      <c r="P33" s="13">
        <v>25</v>
      </c>
      <c r="Q33" s="13">
        <v>25</v>
      </c>
      <c r="R33" s="13">
        <v>25</v>
      </c>
      <c r="U33" s="7"/>
    </row>
    <row r="34" spans="1:21" s="4" customFormat="1" ht="42.75" customHeight="1">
      <c r="A34" s="49"/>
      <c r="B34" s="21"/>
      <c r="C34" s="21"/>
      <c r="D34" s="9" t="s">
        <v>58</v>
      </c>
      <c r="E34" s="77" t="s">
        <v>57</v>
      </c>
      <c r="F34" s="77"/>
      <c r="G34" s="77"/>
      <c r="H34" s="77"/>
      <c r="I34" s="77"/>
      <c r="J34" s="77"/>
      <c r="K34" s="77"/>
      <c r="L34" s="13"/>
      <c r="M34" s="13">
        <f>M35</f>
        <v>4564.9</v>
      </c>
      <c r="N34" s="13"/>
      <c r="O34" s="13"/>
      <c r="P34" s="13">
        <f aca="true" t="shared" si="1" ref="P34:R35">P35</f>
        <v>4564.9</v>
      </c>
      <c r="Q34" s="13">
        <f t="shared" si="1"/>
        <v>4564.9</v>
      </c>
      <c r="R34" s="13">
        <f t="shared" si="1"/>
        <v>4564.9</v>
      </c>
      <c r="U34" s="7"/>
    </row>
    <row r="35" spans="1:21" s="4" customFormat="1" ht="42.75" customHeight="1">
      <c r="A35" s="49"/>
      <c r="B35" s="21"/>
      <c r="C35" s="21"/>
      <c r="D35" s="9" t="s">
        <v>59</v>
      </c>
      <c r="E35" s="77" t="s">
        <v>114</v>
      </c>
      <c r="F35" s="77"/>
      <c r="G35" s="77"/>
      <c r="H35" s="77"/>
      <c r="I35" s="77"/>
      <c r="J35" s="77"/>
      <c r="K35" s="77"/>
      <c r="L35" s="13"/>
      <c r="M35" s="13">
        <f>M36</f>
        <v>4564.9</v>
      </c>
      <c r="N35" s="13"/>
      <c r="O35" s="13"/>
      <c r="P35" s="13">
        <f t="shared" si="1"/>
        <v>4564.9</v>
      </c>
      <c r="Q35" s="13">
        <f t="shared" si="1"/>
        <v>4564.9</v>
      </c>
      <c r="R35" s="13">
        <f t="shared" si="1"/>
        <v>4564.9</v>
      </c>
      <c r="U35" s="7"/>
    </row>
    <row r="36" spans="1:21" s="4" customFormat="1" ht="25.5" customHeight="1">
      <c r="A36" s="49"/>
      <c r="B36" s="21"/>
      <c r="C36" s="12" t="s">
        <v>37</v>
      </c>
      <c r="D36" s="12" t="s">
        <v>144</v>
      </c>
      <c r="E36" s="9" t="s">
        <v>115</v>
      </c>
      <c r="F36" s="18"/>
      <c r="G36" s="18"/>
      <c r="H36" s="18"/>
      <c r="I36" s="18"/>
      <c r="J36" s="18"/>
      <c r="K36" s="18"/>
      <c r="L36" s="13"/>
      <c r="M36" s="13">
        <v>4564.9</v>
      </c>
      <c r="N36" s="13"/>
      <c r="O36" s="13"/>
      <c r="P36" s="13">
        <v>4564.9</v>
      </c>
      <c r="Q36" s="13">
        <v>4564.9</v>
      </c>
      <c r="R36" s="13">
        <v>4564.9</v>
      </c>
      <c r="U36" s="7"/>
    </row>
    <row r="37" spans="1:21" s="4" customFormat="1" ht="81.75" customHeight="1">
      <c r="A37" s="10"/>
      <c r="B37" s="21" t="s">
        <v>70</v>
      </c>
      <c r="C37" s="21"/>
      <c r="D37" s="20" t="s">
        <v>44</v>
      </c>
      <c r="E37" s="73" t="s">
        <v>116</v>
      </c>
      <c r="F37" s="73"/>
      <c r="G37" s="73"/>
      <c r="H37" s="73"/>
      <c r="I37" s="73"/>
      <c r="J37" s="73"/>
      <c r="K37" s="73"/>
      <c r="L37" s="13"/>
      <c r="M37" s="16">
        <f aca="true" t="shared" si="2" ref="M37:R38">M38</f>
        <v>17639.4</v>
      </c>
      <c r="N37" s="13"/>
      <c r="O37" s="13"/>
      <c r="P37" s="16">
        <f t="shared" si="2"/>
        <v>17639.4</v>
      </c>
      <c r="Q37" s="16">
        <f t="shared" si="2"/>
        <v>19070.7</v>
      </c>
      <c r="R37" s="16">
        <f t="shared" si="2"/>
        <v>19726.9</v>
      </c>
      <c r="U37" s="7"/>
    </row>
    <row r="38" spans="1:21" s="4" customFormat="1" ht="42" customHeight="1">
      <c r="A38" s="10"/>
      <c r="B38" s="21"/>
      <c r="C38" s="21"/>
      <c r="D38" s="9" t="s">
        <v>45</v>
      </c>
      <c r="E38" s="74" t="s">
        <v>42</v>
      </c>
      <c r="F38" s="74"/>
      <c r="G38" s="74"/>
      <c r="H38" s="74"/>
      <c r="I38" s="74"/>
      <c r="J38" s="74"/>
      <c r="K38" s="74"/>
      <c r="L38" s="13"/>
      <c r="M38" s="13">
        <f>M39</f>
        <v>17639.4</v>
      </c>
      <c r="N38" s="13"/>
      <c r="O38" s="13"/>
      <c r="P38" s="13">
        <f>P39</f>
        <v>17639.4</v>
      </c>
      <c r="Q38" s="13">
        <f t="shared" si="2"/>
        <v>19070.7</v>
      </c>
      <c r="R38" s="13">
        <f t="shared" si="2"/>
        <v>19726.9</v>
      </c>
      <c r="U38" s="7"/>
    </row>
    <row r="39" spans="1:21" s="4" customFormat="1" ht="85.5" customHeight="1">
      <c r="A39" s="10"/>
      <c r="B39" s="21"/>
      <c r="C39" s="21"/>
      <c r="D39" s="9" t="s">
        <v>46</v>
      </c>
      <c r="E39" s="74" t="s">
        <v>43</v>
      </c>
      <c r="F39" s="74"/>
      <c r="G39" s="74"/>
      <c r="H39" s="74"/>
      <c r="I39" s="74"/>
      <c r="J39" s="74"/>
      <c r="K39" s="74"/>
      <c r="L39" s="13"/>
      <c r="M39" s="13">
        <f>M40+M41+M42+M43</f>
        <v>17639.4</v>
      </c>
      <c r="N39" s="13"/>
      <c r="O39" s="13"/>
      <c r="P39" s="13">
        <f>P40+P41+P42+P43</f>
        <v>17639.4</v>
      </c>
      <c r="Q39" s="13">
        <f>Q40+Q41+Q42+Q43</f>
        <v>19070.7</v>
      </c>
      <c r="R39" s="13">
        <f>R40+R41+R42+R43</f>
        <v>19726.9</v>
      </c>
      <c r="U39" s="7"/>
    </row>
    <row r="40" spans="1:21" s="4" customFormat="1" ht="43.5" customHeight="1" hidden="1">
      <c r="A40" s="10"/>
      <c r="B40" s="21"/>
      <c r="C40" s="12" t="s">
        <v>31</v>
      </c>
      <c r="D40" s="9" t="s">
        <v>138</v>
      </c>
      <c r="E40" s="59" t="s">
        <v>137</v>
      </c>
      <c r="F40" s="59"/>
      <c r="G40" s="59"/>
      <c r="H40" s="59"/>
      <c r="I40" s="59"/>
      <c r="J40" s="59"/>
      <c r="K40" s="59"/>
      <c r="L40" s="13"/>
      <c r="M40" s="13">
        <v>0</v>
      </c>
      <c r="N40" s="13"/>
      <c r="O40" s="13"/>
      <c r="P40" s="13">
        <v>0</v>
      </c>
      <c r="Q40" s="13">
        <v>0</v>
      </c>
      <c r="R40" s="13">
        <v>0</v>
      </c>
      <c r="U40" s="7"/>
    </row>
    <row r="41" spans="1:21" s="4" customFormat="1" ht="21">
      <c r="A41" s="10" t="s">
        <v>5</v>
      </c>
      <c r="B41" s="21"/>
      <c r="C41" s="12" t="s">
        <v>31</v>
      </c>
      <c r="D41" s="12" t="s">
        <v>79</v>
      </c>
      <c r="E41" s="9" t="s">
        <v>32</v>
      </c>
      <c r="F41" s="18"/>
      <c r="G41" s="18"/>
      <c r="H41" s="18"/>
      <c r="I41" s="18">
        <v>418</v>
      </c>
      <c r="J41" s="18"/>
      <c r="K41" s="18"/>
      <c r="L41" s="13"/>
      <c r="M41" s="13">
        <v>1789.4</v>
      </c>
      <c r="N41" s="13"/>
      <c r="O41" s="13"/>
      <c r="P41" s="13">
        <v>1789.4</v>
      </c>
      <c r="Q41" s="13">
        <v>1861</v>
      </c>
      <c r="R41" s="13">
        <v>1935.4</v>
      </c>
      <c r="S41" s="8"/>
      <c r="U41" s="7"/>
    </row>
    <row r="42" spans="1:21" s="4" customFormat="1" ht="42">
      <c r="A42" s="10"/>
      <c r="B42" s="21"/>
      <c r="C42" s="12" t="s">
        <v>31</v>
      </c>
      <c r="D42" s="12" t="s">
        <v>80</v>
      </c>
      <c r="E42" s="9" t="s">
        <v>33</v>
      </c>
      <c r="F42" s="18"/>
      <c r="G42" s="18"/>
      <c r="H42" s="18"/>
      <c r="I42" s="18"/>
      <c r="J42" s="18"/>
      <c r="K42" s="18"/>
      <c r="L42" s="13"/>
      <c r="M42" s="13">
        <v>15000</v>
      </c>
      <c r="N42" s="13"/>
      <c r="O42" s="13"/>
      <c r="P42" s="13">
        <v>15000</v>
      </c>
      <c r="Q42" s="13">
        <v>16359.7</v>
      </c>
      <c r="R42" s="13">
        <v>16941.5</v>
      </c>
      <c r="S42" s="8"/>
      <c r="U42" s="7"/>
    </row>
    <row r="43" spans="1:21" s="4" customFormat="1" ht="63">
      <c r="A43" s="10"/>
      <c r="B43" s="21"/>
      <c r="C43" s="12" t="s">
        <v>31</v>
      </c>
      <c r="D43" s="12" t="s">
        <v>118</v>
      </c>
      <c r="E43" s="9" t="s">
        <v>117</v>
      </c>
      <c r="F43" s="18"/>
      <c r="G43" s="18"/>
      <c r="H43" s="18"/>
      <c r="I43" s="18"/>
      <c r="J43" s="18"/>
      <c r="K43" s="18"/>
      <c r="L43" s="13"/>
      <c r="M43" s="13">
        <v>850</v>
      </c>
      <c r="N43" s="13"/>
      <c r="O43" s="13"/>
      <c r="P43" s="13">
        <v>850</v>
      </c>
      <c r="Q43" s="13">
        <v>850</v>
      </c>
      <c r="R43" s="13">
        <v>850</v>
      </c>
      <c r="S43" s="8"/>
      <c r="U43" s="7"/>
    </row>
    <row r="44" spans="1:21" s="4" customFormat="1" ht="122.25">
      <c r="A44" s="10"/>
      <c r="B44" s="21" t="s">
        <v>119</v>
      </c>
      <c r="C44" s="50"/>
      <c r="D44" s="50" t="s">
        <v>146</v>
      </c>
      <c r="E44" s="20" t="s">
        <v>145</v>
      </c>
      <c r="F44" s="17"/>
      <c r="G44" s="17"/>
      <c r="H44" s="17"/>
      <c r="I44" s="17"/>
      <c r="J44" s="17"/>
      <c r="K44" s="17"/>
      <c r="L44" s="16"/>
      <c r="M44" s="16">
        <f>M45+M48</f>
        <v>75</v>
      </c>
      <c r="N44" s="16"/>
      <c r="O44" s="16"/>
      <c r="P44" s="16">
        <f>P45+P48</f>
        <v>75</v>
      </c>
      <c r="Q44" s="16">
        <f>Q45+Q48</f>
        <v>75</v>
      </c>
      <c r="R44" s="16">
        <f>R45+R48</f>
        <v>0</v>
      </c>
      <c r="S44" s="8"/>
      <c r="U44" s="7"/>
    </row>
    <row r="45" spans="1:21" s="4" customFormat="1" ht="63" hidden="1">
      <c r="A45" s="10"/>
      <c r="B45" s="21"/>
      <c r="C45" s="12"/>
      <c r="D45" s="9" t="s">
        <v>147</v>
      </c>
      <c r="E45" s="9" t="s">
        <v>149</v>
      </c>
      <c r="F45" s="18"/>
      <c r="G45" s="18"/>
      <c r="H45" s="18"/>
      <c r="I45" s="18"/>
      <c r="J45" s="18"/>
      <c r="K45" s="18"/>
      <c r="L45" s="13"/>
      <c r="M45" s="13">
        <f>M46</f>
        <v>0</v>
      </c>
      <c r="N45" s="13"/>
      <c r="O45" s="13"/>
      <c r="P45" s="13">
        <f aca="true" t="shared" si="3" ref="P45:R46">P46</f>
        <v>0</v>
      </c>
      <c r="Q45" s="13">
        <f t="shared" si="3"/>
        <v>0</v>
      </c>
      <c r="R45" s="13">
        <f t="shared" si="3"/>
        <v>0</v>
      </c>
      <c r="S45" s="8"/>
      <c r="U45" s="7"/>
    </row>
    <row r="46" spans="1:21" s="4" customFormat="1" ht="63" hidden="1">
      <c r="A46" s="10"/>
      <c r="B46" s="21"/>
      <c r="C46" s="12"/>
      <c r="D46" s="9" t="s">
        <v>148</v>
      </c>
      <c r="E46" s="9" t="s">
        <v>150</v>
      </c>
      <c r="F46" s="18"/>
      <c r="G46" s="18"/>
      <c r="H46" s="18"/>
      <c r="I46" s="18"/>
      <c r="J46" s="18"/>
      <c r="K46" s="18"/>
      <c r="L46" s="13"/>
      <c r="M46" s="13">
        <f>M47</f>
        <v>0</v>
      </c>
      <c r="N46" s="13"/>
      <c r="O46" s="13"/>
      <c r="P46" s="13">
        <f t="shared" si="3"/>
        <v>0</v>
      </c>
      <c r="Q46" s="13">
        <f t="shared" si="3"/>
        <v>0</v>
      </c>
      <c r="R46" s="13">
        <f t="shared" si="3"/>
        <v>0</v>
      </c>
      <c r="S46" s="8"/>
      <c r="U46" s="7"/>
    </row>
    <row r="47" spans="1:21" s="4" customFormat="1" ht="84" hidden="1">
      <c r="A47" s="10"/>
      <c r="B47" s="21"/>
      <c r="C47" s="12" t="s">
        <v>163</v>
      </c>
      <c r="D47" s="9" t="s">
        <v>152</v>
      </c>
      <c r="E47" s="9" t="s">
        <v>151</v>
      </c>
      <c r="F47" s="18"/>
      <c r="G47" s="18"/>
      <c r="H47" s="18"/>
      <c r="I47" s="18"/>
      <c r="J47" s="18"/>
      <c r="K47" s="18"/>
      <c r="L47" s="13"/>
      <c r="M47" s="13">
        <v>0</v>
      </c>
      <c r="N47" s="13"/>
      <c r="O47" s="13"/>
      <c r="P47" s="13">
        <v>0</v>
      </c>
      <c r="Q47" s="13">
        <v>0</v>
      </c>
      <c r="R47" s="13">
        <v>0</v>
      </c>
      <c r="S47" s="8"/>
      <c r="U47" s="7"/>
    </row>
    <row r="48" spans="1:21" s="4" customFormat="1" ht="21">
      <c r="A48" s="10"/>
      <c r="B48" s="21"/>
      <c r="C48" s="12"/>
      <c r="D48" s="12" t="s">
        <v>161</v>
      </c>
      <c r="E48" s="9" t="s">
        <v>154</v>
      </c>
      <c r="F48" s="18"/>
      <c r="G48" s="18"/>
      <c r="H48" s="18"/>
      <c r="I48" s="18"/>
      <c r="J48" s="18"/>
      <c r="K48" s="18"/>
      <c r="L48" s="13"/>
      <c r="M48" s="13">
        <f>M49</f>
        <v>75</v>
      </c>
      <c r="N48" s="13"/>
      <c r="O48" s="13"/>
      <c r="P48" s="13">
        <f>P49</f>
        <v>75</v>
      </c>
      <c r="Q48" s="13">
        <f>Q49</f>
        <v>75</v>
      </c>
      <c r="R48" s="13">
        <v>0</v>
      </c>
      <c r="S48" s="8"/>
      <c r="U48" s="7"/>
    </row>
    <row r="49" spans="1:21" s="4" customFormat="1" ht="42">
      <c r="A49" s="10"/>
      <c r="B49" s="21"/>
      <c r="C49" s="12"/>
      <c r="D49" s="12" t="s">
        <v>162</v>
      </c>
      <c r="E49" s="9" t="s">
        <v>153</v>
      </c>
      <c r="F49" s="18"/>
      <c r="G49" s="18"/>
      <c r="H49" s="18"/>
      <c r="I49" s="18"/>
      <c r="J49" s="18"/>
      <c r="K49" s="18"/>
      <c r="L49" s="13"/>
      <c r="M49" s="13">
        <f>M50+M51</f>
        <v>75</v>
      </c>
      <c r="N49" s="13"/>
      <c r="O49" s="13"/>
      <c r="P49" s="13">
        <f>P50+P51</f>
        <v>75</v>
      </c>
      <c r="Q49" s="13">
        <f>Q50+Q51</f>
        <v>75</v>
      </c>
      <c r="R49" s="13">
        <v>0</v>
      </c>
      <c r="S49" s="8"/>
      <c r="U49" s="7"/>
    </row>
    <row r="50" spans="1:21" s="4" customFormat="1" ht="42">
      <c r="A50" s="10"/>
      <c r="B50" s="21"/>
      <c r="C50" s="12" t="s">
        <v>163</v>
      </c>
      <c r="D50" s="12" t="s">
        <v>156</v>
      </c>
      <c r="E50" s="9" t="s">
        <v>155</v>
      </c>
      <c r="F50" s="18"/>
      <c r="G50" s="18"/>
      <c r="H50" s="18"/>
      <c r="I50" s="18"/>
      <c r="J50" s="18"/>
      <c r="K50" s="18"/>
      <c r="L50" s="13"/>
      <c r="M50" s="13">
        <v>75</v>
      </c>
      <c r="N50" s="13"/>
      <c r="O50" s="13"/>
      <c r="P50" s="13">
        <v>75</v>
      </c>
      <c r="Q50" s="13">
        <v>75</v>
      </c>
      <c r="R50" s="13">
        <v>0</v>
      </c>
      <c r="S50" s="8"/>
      <c r="U50" s="7"/>
    </row>
    <row r="51" spans="1:21" s="4" customFormat="1" ht="126" hidden="1">
      <c r="A51" s="10"/>
      <c r="B51" s="21"/>
      <c r="C51" s="12" t="s">
        <v>163</v>
      </c>
      <c r="D51" s="12" t="s">
        <v>158</v>
      </c>
      <c r="E51" s="9" t="s">
        <v>157</v>
      </c>
      <c r="F51" s="18"/>
      <c r="G51" s="18"/>
      <c r="H51" s="18"/>
      <c r="I51" s="18"/>
      <c r="J51" s="18"/>
      <c r="K51" s="18"/>
      <c r="L51" s="13"/>
      <c r="M51" s="13">
        <v>0</v>
      </c>
      <c r="N51" s="13"/>
      <c r="O51" s="13"/>
      <c r="P51" s="13">
        <v>0</v>
      </c>
      <c r="Q51" s="13">
        <v>0</v>
      </c>
      <c r="R51" s="13">
        <v>0</v>
      </c>
      <c r="S51" s="8"/>
      <c r="U51" s="7"/>
    </row>
    <row r="52" spans="1:21" s="4" customFormat="1" ht="21" hidden="1">
      <c r="A52" s="10"/>
      <c r="B52" s="21"/>
      <c r="C52" s="12"/>
      <c r="D52" s="12"/>
      <c r="E52" s="9"/>
      <c r="F52" s="18"/>
      <c r="G52" s="18"/>
      <c r="H52" s="18"/>
      <c r="I52" s="18"/>
      <c r="J52" s="18"/>
      <c r="K52" s="18"/>
      <c r="L52" s="13"/>
      <c r="M52" s="13"/>
      <c r="N52" s="13"/>
      <c r="O52" s="13"/>
      <c r="P52" s="13"/>
      <c r="Q52" s="13"/>
      <c r="R52" s="13"/>
      <c r="S52" s="8"/>
      <c r="U52" s="7"/>
    </row>
    <row r="53" spans="1:21" s="4" customFormat="1" ht="81.75" customHeight="1">
      <c r="A53" s="10"/>
      <c r="B53" s="21">
        <v>6</v>
      </c>
      <c r="C53" s="21"/>
      <c r="D53" s="20" t="s">
        <v>120</v>
      </c>
      <c r="E53" s="73" t="s">
        <v>123</v>
      </c>
      <c r="F53" s="73"/>
      <c r="G53" s="73"/>
      <c r="H53" s="73"/>
      <c r="I53" s="73"/>
      <c r="J53" s="73"/>
      <c r="K53" s="73"/>
      <c r="L53" s="13"/>
      <c r="M53" s="16">
        <f aca="true" t="shared" si="4" ref="M53:R54">M54</f>
        <v>13030.800000000001</v>
      </c>
      <c r="N53" s="13"/>
      <c r="O53" s="13"/>
      <c r="P53" s="16">
        <f t="shared" si="4"/>
        <v>13030.800000000001</v>
      </c>
      <c r="Q53" s="16">
        <f t="shared" si="4"/>
        <v>11075.600000000002</v>
      </c>
      <c r="R53" s="16">
        <f t="shared" si="4"/>
        <v>10999.7</v>
      </c>
      <c r="U53" s="7"/>
    </row>
    <row r="54" spans="1:21" s="4" customFormat="1" ht="42" customHeight="1">
      <c r="A54" s="10"/>
      <c r="B54" s="21"/>
      <c r="C54" s="21"/>
      <c r="D54" s="9" t="s">
        <v>121</v>
      </c>
      <c r="E54" s="74" t="s">
        <v>124</v>
      </c>
      <c r="F54" s="74"/>
      <c r="G54" s="74"/>
      <c r="H54" s="74"/>
      <c r="I54" s="74"/>
      <c r="J54" s="74"/>
      <c r="K54" s="74"/>
      <c r="L54" s="13"/>
      <c r="M54" s="13">
        <f>M55</f>
        <v>13030.800000000001</v>
      </c>
      <c r="N54" s="13"/>
      <c r="O54" s="13"/>
      <c r="P54" s="13">
        <f>P55</f>
        <v>13030.800000000001</v>
      </c>
      <c r="Q54" s="13">
        <f t="shared" si="4"/>
        <v>11075.600000000002</v>
      </c>
      <c r="R54" s="13">
        <f t="shared" si="4"/>
        <v>10999.7</v>
      </c>
      <c r="U54" s="7"/>
    </row>
    <row r="55" spans="1:21" s="4" customFormat="1" ht="60" customHeight="1">
      <c r="A55" s="10"/>
      <c r="B55" s="21"/>
      <c r="C55" s="21"/>
      <c r="D55" s="9" t="s">
        <v>122</v>
      </c>
      <c r="E55" s="74" t="s">
        <v>125</v>
      </c>
      <c r="F55" s="74"/>
      <c r="G55" s="74"/>
      <c r="H55" s="74"/>
      <c r="I55" s="74"/>
      <c r="J55" s="74"/>
      <c r="K55" s="74"/>
      <c r="L55" s="13"/>
      <c r="M55" s="13">
        <f>M56+M58+M59+M57+M60</f>
        <v>13030.800000000001</v>
      </c>
      <c r="N55" s="13"/>
      <c r="O55" s="13"/>
      <c r="P55" s="13">
        <f>P56+P58+P59+P57+P60</f>
        <v>13030.800000000001</v>
      </c>
      <c r="Q55" s="13">
        <f>Q56+Q58+Q59+Q57+Q60</f>
        <v>11075.600000000002</v>
      </c>
      <c r="R55" s="13">
        <f>R56+R58+R59+R57+R60</f>
        <v>10999.7</v>
      </c>
      <c r="U55" s="7"/>
    </row>
    <row r="56" spans="1:21" s="4" customFormat="1" ht="43.5" customHeight="1">
      <c r="A56" s="10"/>
      <c r="B56" s="21"/>
      <c r="C56" s="12" t="s">
        <v>34</v>
      </c>
      <c r="D56" s="9" t="s">
        <v>126</v>
      </c>
      <c r="E56" s="59" t="s">
        <v>14</v>
      </c>
      <c r="F56" s="59"/>
      <c r="G56" s="59"/>
      <c r="H56" s="59"/>
      <c r="I56" s="59"/>
      <c r="J56" s="59"/>
      <c r="K56" s="59"/>
      <c r="L56" s="13"/>
      <c r="M56" s="13">
        <v>2900</v>
      </c>
      <c r="N56" s="13"/>
      <c r="O56" s="13"/>
      <c r="P56" s="13">
        <v>2900</v>
      </c>
      <c r="Q56" s="13">
        <v>2903.8</v>
      </c>
      <c r="R56" s="13">
        <v>2900.2</v>
      </c>
      <c r="U56" s="7"/>
    </row>
    <row r="57" spans="1:21" s="4" customFormat="1" ht="43.5" customHeight="1">
      <c r="A57" s="10"/>
      <c r="B57" s="21"/>
      <c r="C57" s="12" t="s">
        <v>34</v>
      </c>
      <c r="D57" s="9" t="s">
        <v>139</v>
      </c>
      <c r="E57" s="59" t="s">
        <v>140</v>
      </c>
      <c r="F57" s="59"/>
      <c r="G57" s="59"/>
      <c r="H57" s="59"/>
      <c r="I57" s="59"/>
      <c r="J57" s="59"/>
      <c r="K57" s="59"/>
      <c r="L57" s="13"/>
      <c r="M57" s="13">
        <v>300</v>
      </c>
      <c r="N57" s="13"/>
      <c r="O57" s="13"/>
      <c r="P57" s="13">
        <v>300</v>
      </c>
      <c r="Q57" s="13">
        <v>300</v>
      </c>
      <c r="R57" s="13">
        <v>300</v>
      </c>
      <c r="U57" s="7"/>
    </row>
    <row r="58" spans="1:21" s="4" customFormat="1" ht="63">
      <c r="A58" s="10" t="s">
        <v>5</v>
      </c>
      <c r="B58" s="21"/>
      <c r="C58" s="12" t="s">
        <v>34</v>
      </c>
      <c r="D58" s="12" t="s">
        <v>127</v>
      </c>
      <c r="E58" s="9" t="s">
        <v>13</v>
      </c>
      <c r="F58" s="18"/>
      <c r="G58" s="18"/>
      <c r="H58" s="18"/>
      <c r="I58" s="18">
        <v>418</v>
      </c>
      <c r="J58" s="18"/>
      <c r="K58" s="18"/>
      <c r="L58" s="13"/>
      <c r="M58" s="13">
        <v>9740.1</v>
      </c>
      <c r="N58" s="13"/>
      <c r="O58" s="13"/>
      <c r="P58" s="13">
        <v>9740.1</v>
      </c>
      <c r="Q58" s="13">
        <v>7781.1</v>
      </c>
      <c r="R58" s="13">
        <v>7708.8</v>
      </c>
      <c r="S58" s="8"/>
      <c r="U58" s="7"/>
    </row>
    <row r="59" spans="1:21" s="4" customFormat="1" ht="21">
      <c r="A59" s="10"/>
      <c r="B59" s="21"/>
      <c r="C59" s="12" t="s">
        <v>34</v>
      </c>
      <c r="D59" s="12" t="s">
        <v>128</v>
      </c>
      <c r="E59" s="9" t="s">
        <v>38</v>
      </c>
      <c r="F59" s="18"/>
      <c r="G59" s="18"/>
      <c r="H59" s="18"/>
      <c r="I59" s="18"/>
      <c r="J59" s="18"/>
      <c r="K59" s="18"/>
      <c r="L59" s="13"/>
      <c r="M59" s="13">
        <v>90.7</v>
      </c>
      <c r="N59" s="13"/>
      <c r="O59" s="13"/>
      <c r="P59" s="13">
        <v>90.7</v>
      </c>
      <c r="Q59" s="13">
        <v>90.7</v>
      </c>
      <c r="R59" s="13">
        <v>90.7</v>
      </c>
      <c r="S59" s="8"/>
      <c r="U59" s="7"/>
    </row>
    <row r="60" spans="1:21" s="4" customFormat="1" ht="42" hidden="1">
      <c r="A60" s="10"/>
      <c r="B60" s="21"/>
      <c r="C60" s="12" t="s">
        <v>34</v>
      </c>
      <c r="D60" s="12" t="s">
        <v>159</v>
      </c>
      <c r="E60" s="9" t="s">
        <v>160</v>
      </c>
      <c r="F60" s="18"/>
      <c r="G60" s="18"/>
      <c r="H60" s="18"/>
      <c r="I60" s="18"/>
      <c r="J60" s="18"/>
      <c r="K60" s="18"/>
      <c r="L60" s="13"/>
      <c r="M60" s="13">
        <v>0</v>
      </c>
      <c r="N60" s="13"/>
      <c r="O60" s="13"/>
      <c r="P60" s="13">
        <v>0</v>
      </c>
      <c r="Q60" s="13">
        <v>0</v>
      </c>
      <c r="R60" s="13">
        <v>0</v>
      </c>
      <c r="S60" s="8"/>
      <c r="U60" s="7"/>
    </row>
    <row r="61" spans="1:21" s="29" customFormat="1" ht="37.5" customHeight="1">
      <c r="A61" s="25"/>
      <c r="B61" s="26"/>
      <c r="C61" s="26"/>
      <c r="D61" s="27" t="s">
        <v>94</v>
      </c>
      <c r="E61" s="76" t="s">
        <v>93</v>
      </c>
      <c r="F61" s="76"/>
      <c r="G61" s="76"/>
      <c r="H61" s="76"/>
      <c r="I61" s="76"/>
      <c r="J61" s="76"/>
      <c r="K61" s="76"/>
      <c r="L61" s="28"/>
      <c r="M61" s="28">
        <f>SUM(M62:M68)</f>
        <v>16726.7</v>
      </c>
      <c r="N61" s="28">
        <f>SUM(N63:N69)</f>
        <v>560.8000000000001</v>
      </c>
      <c r="O61" s="28"/>
      <c r="P61" s="28">
        <f>SUM(P62:P69)</f>
        <v>17287.500000000004</v>
      </c>
      <c r="Q61" s="28">
        <f>SUM(Q62:Q69)</f>
        <v>15619.499999999998</v>
      </c>
      <c r="R61" s="28">
        <f>SUM(R62:R69)</f>
        <v>15302.6</v>
      </c>
      <c r="U61" s="30">
        <v>9382.9</v>
      </c>
    </row>
    <row r="62" spans="1:21" s="4" customFormat="1" ht="21">
      <c r="A62" s="31"/>
      <c r="B62" s="21"/>
      <c r="C62" s="12" t="s">
        <v>23</v>
      </c>
      <c r="D62" s="12" t="s">
        <v>85</v>
      </c>
      <c r="E62" s="9" t="s">
        <v>17</v>
      </c>
      <c r="F62" s="19"/>
      <c r="G62" s="19"/>
      <c r="H62" s="19"/>
      <c r="I62" s="19"/>
      <c r="J62" s="19"/>
      <c r="K62" s="19"/>
      <c r="L62" s="13"/>
      <c r="M62" s="13">
        <v>527</v>
      </c>
      <c r="N62" s="13"/>
      <c r="O62" s="13"/>
      <c r="P62" s="13">
        <v>527</v>
      </c>
      <c r="Q62" s="13">
        <v>527</v>
      </c>
      <c r="R62" s="13">
        <v>527</v>
      </c>
      <c r="S62" s="32"/>
      <c r="T62" s="33"/>
      <c r="U62" s="34"/>
    </row>
    <row r="63" spans="1:21" s="4" customFormat="1" ht="42">
      <c r="A63" s="31"/>
      <c r="B63" s="21"/>
      <c r="C63" s="12" t="s">
        <v>23</v>
      </c>
      <c r="D63" s="12" t="s">
        <v>81</v>
      </c>
      <c r="E63" s="9" t="s">
        <v>62</v>
      </c>
      <c r="F63" s="19"/>
      <c r="G63" s="19"/>
      <c r="H63" s="19"/>
      <c r="I63" s="19">
        <v>13665.8</v>
      </c>
      <c r="J63" s="19"/>
      <c r="K63" s="19"/>
      <c r="L63" s="13"/>
      <c r="M63" s="13"/>
      <c r="N63" s="13">
        <v>151.8</v>
      </c>
      <c r="O63" s="13"/>
      <c r="P63" s="13">
        <v>151.8</v>
      </c>
      <c r="Q63" s="13">
        <v>151.8</v>
      </c>
      <c r="R63" s="13">
        <v>0</v>
      </c>
      <c r="S63" s="32">
        <f>P63-9382.9</f>
        <v>-9231.1</v>
      </c>
      <c r="T63" s="33" t="s">
        <v>8</v>
      </c>
      <c r="U63" s="34">
        <f>U61-P61</f>
        <v>-7904.600000000004</v>
      </c>
    </row>
    <row r="64" spans="1:21" s="4" customFormat="1" ht="24.75" customHeight="1">
      <c r="A64" s="10" t="s">
        <v>5</v>
      </c>
      <c r="B64" s="21"/>
      <c r="C64" s="12" t="s">
        <v>24</v>
      </c>
      <c r="D64" s="12" t="s">
        <v>84</v>
      </c>
      <c r="E64" s="9" t="s">
        <v>17</v>
      </c>
      <c r="F64" s="18"/>
      <c r="G64" s="18"/>
      <c r="H64" s="18"/>
      <c r="I64" s="18">
        <f>1417.56+343.9+430+82378.1+24501.14+1500+6382.56+4656.8</f>
        <v>121610.06000000001</v>
      </c>
      <c r="J64" s="18"/>
      <c r="K64" s="18"/>
      <c r="L64" s="13"/>
      <c r="M64" s="37">
        <v>1679.6</v>
      </c>
      <c r="N64" s="13"/>
      <c r="O64" s="13"/>
      <c r="P64" s="37">
        <v>1679.6</v>
      </c>
      <c r="Q64" s="37">
        <v>1679.6</v>
      </c>
      <c r="R64" s="37">
        <v>1679.6</v>
      </c>
      <c r="S64" s="3">
        <v>118530.39</v>
      </c>
      <c r="U64" s="5" t="e">
        <f>#REF!-#REF!</f>
        <v>#REF!</v>
      </c>
    </row>
    <row r="65" spans="1:21" s="4" customFormat="1" ht="24.75" customHeight="1">
      <c r="A65" s="10" t="s">
        <v>5</v>
      </c>
      <c r="B65" s="21"/>
      <c r="C65" s="12" t="s">
        <v>24</v>
      </c>
      <c r="D65" s="12" t="s">
        <v>85</v>
      </c>
      <c r="E65" s="9" t="s">
        <v>17</v>
      </c>
      <c r="F65" s="18"/>
      <c r="G65" s="18"/>
      <c r="H65" s="18"/>
      <c r="I65" s="18">
        <f>131.29+867.19</f>
        <v>998.48</v>
      </c>
      <c r="J65" s="18"/>
      <c r="K65" s="18"/>
      <c r="L65" s="13"/>
      <c r="M65" s="37">
        <v>14520.1</v>
      </c>
      <c r="N65" s="13"/>
      <c r="O65" s="13"/>
      <c r="P65" s="37">
        <v>14520.1</v>
      </c>
      <c r="Q65" s="37">
        <v>13096</v>
      </c>
      <c r="R65" s="37">
        <v>13096</v>
      </c>
      <c r="S65" s="6">
        <f>76298.6+21971.71+1976+767.7+388.59+234.97+372+4.5+2441.7+489.5+2975.9+239.6+100+728+904+450+3007+1624+3129.1+15</f>
        <v>118117.87</v>
      </c>
      <c r="U65" s="7"/>
    </row>
    <row r="66" spans="1:21" s="4" customFormat="1" ht="42">
      <c r="A66" s="31"/>
      <c r="B66" s="21"/>
      <c r="C66" s="12" t="s">
        <v>24</v>
      </c>
      <c r="D66" s="12" t="s">
        <v>82</v>
      </c>
      <c r="E66" s="9" t="s">
        <v>63</v>
      </c>
      <c r="F66" s="19"/>
      <c r="G66" s="19"/>
      <c r="H66" s="19"/>
      <c r="I66" s="19"/>
      <c r="J66" s="19"/>
      <c r="K66" s="19"/>
      <c r="L66" s="13"/>
      <c r="M66" s="13"/>
      <c r="N66" s="13">
        <v>244.4</v>
      </c>
      <c r="O66" s="13"/>
      <c r="P66" s="13">
        <v>244.4</v>
      </c>
      <c r="Q66" s="13">
        <v>0</v>
      </c>
      <c r="R66" s="13">
        <v>0</v>
      </c>
      <c r="S66" s="32">
        <f>Q63-9808.5</f>
        <v>-9656.7</v>
      </c>
      <c r="T66" s="33" t="s">
        <v>8</v>
      </c>
      <c r="U66" s="7"/>
    </row>
    <row r="67" spans="1:21" s="4" customFormat="1" ht="63">
      <c r="A67" s="31"/>
      <c r="B67" s="21"/>
      <c r="C67" s="12" t="s">
        <v>24</v>
      </c>
      <c r="D67" s="12" t="s">
        <v>83</v>
      </c>
      <c r="E67" s="9" t="s">
        <v>64</v>
      </c>
      <c r="F67" s="19"/>
      <c r="G67" s="19"/>
      <c r="H67" s="19"/>
      <c r="I67" s="19"/>
      <c r="J67" s="19"/>
      <c r="K67" s="19"/>
      <c r="L67" s="13"/>
      <c r="M67" s="13"/>
      <c r="N67" s="13">
        <v>13.3</v>
      </c>
      <c r="O67" s="13"/>
      <c r="P67" s="13">
        <v>13.3</v>
      </c>
      <c r="Q67" s="13">
        <v>13.8</v>
      </c>
      <c r="R67" s="13">
        <v>0</v>
      </c>
      <c r="S67" s="35"/>
      <c r="T67" s="36"/>
      <c r="U67" s="7"/>
    </row>
    <row r="68" spans="1:21" s="4" customFormat="1" ht="63">
      <c r="A68" s="31"/>
      <c r="B68" s="21"/>
      <c r="C68" s="12" t="s">
        <v>24</v>
      </c>
      <c r="D68" s="12" t="s">
        <v>129</v>
      </c>
      <c r="E68" s="9" t="s">
        <v>130</v>
      </c>
      <c r="F68" s="19"/>
      <c r="G68" s="19"/>
      <c r="H68" s="19"/>
      <c r="I68" s="19"/>
      <c r="J68" s="19"/>
      <c r="K68" s="19"/>
      <c r="L68" s="13"/>
      <c r="M68" s="13"/>
      <c r="N68" s="13">
        <v>33.4</v>
      </c>
      <c r="O68" s="13"/>
      <c r="P68" s="13">
        <v>33.4</v>
      </c>
      <c r="Q68" s="13">
        <v>33.4</v>
      </c>
      <c r="R68" s="13">
        <v>0</v>
      </c>
      <c r="S68" s="35"/>
      <c r="T68" s="36"/>
      <c r="U68" s="7"/>
    </row>
    <row r="69" spans="1:21" s="4" customFormat="1" ht="21">
      <c r="A69" s="61"/>
      <c r="B69" s="21"/>
      <c r="C69" s="12"/>
      <c r="D69" s="12"/>
      <c r="E69" s="9"/>
      <c r="F69" s="19"/>
      <c r="G69" s="19"/>
      <c r="H69" s="19"/>
      <c r="I69" s="19"/>
      <c r="J69" s="19"/>
      <c r="K69" s="19"/>
      <c r="L69" s="13"/>
      <c r="M69" s="13"/>
      <c r="N69" s="13">
        <v>117.9</v>
      </c>
      <c r="O69" s="13"/>
      <c r="P69" s="13">
        <v>117.9</v>
      </c>
      <c r="Q69" s="13">
        <v>117.9</v>
      </c>
      <c r="R69" s="13">
        <v>0</v>
      </c>
      <c r="S69" s="35"/>
      <c r="T69" s="36"/>
      <c r="U69" s="7"/>
    </row>
    <row r="70" spans="1:21" s="4" customFormat="1" ht="38.25" customHeight="1">
      <c r="A70" s="10"/>
      <c r="B70" s="27"/>
      <c r="C70" s="26"/>
      <c r="D70" s="27" t="s">
        <v>95</v>
      </c>
      <c r="E70" s="76" t="s">
        <v>93</v>
      </c>
      <c r="F70" s="76"/>
      <c r="G70" s="76"/>
      <c r="H70" s="76"/>
      <c r="I70" s="76"/>
      <c r="J70" s="76"/>
      <c r="K70" s="76"/>
      <c r="L70" s="16"/>
      <c r="M70" s="38">
        <f>M71+M73+M74+M76+M77+M78+M79+M80+M72</f>
        <v>1952.2</v>
      </c>
      <c r="N70" s="38"/>
      <c r="O70" s="38"/>
      <c r="P70" s="38">
        <f>P71+P73+P74+P76+P77+P78+P79+P80+P72</f>
        <v>1952.2</v>
      </c>
      <c r="Q70" s="38">
        <f>Q71+Q73+Q74+Q76+Q77+Q78+Q79+Q80+Q72</f>
        <v>1898.9</v>
      </c>
      <c r="R70" s="38">
        <f>R71+R73+R74+R76+R77+R78+R79+R80+R72</f>
        <v>1901.9</v>
      </c>
      <c r="S70" s="24"/>
      <c r="U70" s="7"/>
    </row>
    <row r="71" spans="1:21" s="4" customFormat="1" ht="42">
      <c r="A71" s="10" t="s">
        <v>5</v>
      </c>
      <c r="B71" s="21"/>
      <c r="C71" s="12" t="s">
        <v>25</v>
      </c>
      <c r="D71" s="12" t="s">
        <v>86</v>
      </c>
      <c r="E71" s="9" t="s">
        <v>174</v>
      </c>
      <c r="F71" s="18"/>
      <c r="G71" s="18"/>
      <c r="H71" s="18"/>
      <c r="I71" s="18">
        <f>131.9+142.7</f>
        <v>274.6</v>
      </c>
      <c r="J71" s="18"/>
      <c r="K71" s="18"/>
      <c r="L71" s="13"/>
      <c r="M71" s="37">
        <v>92.7</v>
      </c>
      <c r="N71" s="13"/>
      <c r="O71" s="13"/>
      <c r="P71" s="37">
        <v>92.7</v>
      </c>
      <c r="Q71" s="37">
        <v>92.7</v>
      </c>
      <c r="R71" s="37">
        <v>92.7</v>
      </c>
      <c r="S71" s="8"/>
      <c r="U71" s="7"/>
    </row>
    <row r="72" spans="1:21" s="4" customFormat="1" ht="21">
      <c r="A72" s="10"/>
      <c r="B72" s="21"/>
      <c r="C72" s="12" t="s">
        <v>26</v>
      </c>
      <c r="D72" s="12" t="s">
        <v>171</v>
      </c>
      <c r="E72" s="9" t="s">
        <v>172</v>
      </c>
      <c r="F72" s="18"/>
      <c r="G72" s="18"/>
      <c r="H72" s="18"/>
      <c r="I72" s="18"/>
      <c r="J72" s="18"/>
      <c r="K72" s="18"/>
      <c r="L72" s="13"/>
      <c r="M72" s="37">
        <v>50</v>
      </c>
      <c r="N72" s="13"/>
      <c r="O72" s="13"/>
      <c r="P72" s="37">
        <v>50</v>
      </c>
      <c r="Q72" s="37">
        <v>0</v>
      </c>
      <c r="R72" s="37">
        <v>0</v>
      </c>
      <c r="S72" s="8"/>
      <c r="U72" s="7"/>
    </row>
    <row r="73" spans="1:21" s="4" customFormat="1" ht="21">
      <c r="A73" s="10"/>
      <c r="B73" s="21"/>
      <c r="C73" s="12" t="s">
        <v>26</v>
      </c>
      <c r="D73" s="12" t="s">
        <v>87</v>
      </c>
      <c r="E73" s="9" t="s">
        <v>65</v>
      </c>
      <c r="F73" s="18"/>
      <c r="G73" s="18"/>
      <c r="H73" s="18"/>
      <c r="I73" s="18"/>
      <c r="J73" s="18"/>
      <c r="K73" s="18"/>
      <c r="L73" s="13"/>
      <c r="M73" s="13">
        <v>100</v>
      </c>
      <c r="N73" s="13"/>
      <c r="O73" s="13"/>
      <c r="P73" s="13">
        <v>100</v>
      </c>
      <c r="Q73" s="13">
        <v>100</v>
      </c>
      <c r="R73" s="13">
        <v>100</v>
      </c>
      <c r="S73" s="8"/>
      <c r="U73" s="7"/>
    </row>
    <row r="74" spans="1:21" s="4" customFormat="1" ht="21">
      <c r="A74" s="10" t="s">
        <v>5</v>
      </c>
      <c r="B74" s="21"/>
      <c r="C74" s="12" t="s">
        <v>26</v>
      </c>
      <c r="D74" s="12" t="s">
        <v>88</v>
      </c>
      <c r="E74" s="9" t="s">
        <v>18</v>
      </c>
      <c r="F74" s="18"/>
      <c r="G74" s="18"/>
      <c r="H74" s="18"/>
      <c r="I74" s="18">
        <v>687.3</v>
      </c>
      <c r="J74" s="18"/>
      <c r="K74" s="18"/>
      <c r="L74" s="13"/>
      <c r="M74" s="13">
        <v>4.5</v>
      </c>
      <c r="N74" s="13"/>
      <c r="O74" s="13"/>
      <c r="P74" s="13">
        <v>4.5</v>
      </c>
      <c r="Q74" s="13">
        <v>4.5</v>
      </c>
      <c r="R74" s="13">
        <v>4.5</v>
      </c>
      <c r="S74" s="8"/>
      <c r="U74" s="7"/>
    </row>
    <row r="75" spans="1:21" s="4" customFormat="1" ht="20.25" customHeight="1" hidden="1">
      <c r="A75" s="10" t="s">
        <v>5</v>
      </c>
      <c r="B75" s="21"/>
      <c r="C75" s="12"/>
      <c r="D75" s="12"/>
      <c r="E75" s="9"/>
      <c r="F75" s="18"/>
      <c r="G75" s="18"/>
      <c r="H75" s="18"/>
      <c r="I75" s="18"/>
      <c r="J75" s="18"/>
      <c r="K75" s="18"/>
      <c r="L75" s="13"/>
      <c r="M75" s="13"/>
      <c r="N75" s="13"/>
      <c r="O75" s="13"/>
      <c r="P75" s="13"/>
      <c r="Q75" s="13"/>
      <c r="R75" s="13"/>
      <c r="S75" s="8"/>
      <c r="U75" s="7"/>
    </row>
    <row r="76" spans="1:21" s="4" customFormat="1" ht="40.5" customHeight="1">
      <c r="A76" s="10" t="s">
        <v>5</v>
      </c>
      <c r="B76" s="21"/>
      <c r="C76" s="12" t="s">
        <v>26</v>
      </c>
      <c r="D76" s="12" t="s">
        <v>89</v>
      </c>
      <c r="E76" s="9" t="s">
        <v>19</v>
      </c>
      <c r="F76" s="18"/>
      <c r="G76" s="18"/>
      <c r="H76" s="18"/>
      <c r="I76" s="18">
        <v>162.1</v>
      </c>
      <c r="J76" s="18"/>
      <c r="K76" s="18"/>
      <c r="L76" s="13"/>
      <c r="M76" s="13">
        <v>150</v>
      </c>
      <c r="N76" s="13"/>
      <c r="O76" s="13"/>
      <c r="P76" s="13">
        <v>150</v>
      </c>
      <c r="Q76" s="13">
        <v>150</v>
      </c>
      <c r="R76" s="13">
        <v>150</v>
      </c>
      <c r="S76" s="8"/>
      <c r="U76" s="7"/>
    </row>
    <row r="77" spans="1:21" s="4" customFormat="1" ht="46.5" customHeight="1" hidden="1">
      <c r="A77" s="10"/>
      <c r="B77" s="21"/>
      <c r="C77" s="12"/>
      <c r="D77" s="12"/>
      <c r="E77" s="9"/>
      <c r="F77" s="18"/>
      <c r="G77" s="18"/>
      <c r="H77" s="18"/>
      <c r="I77" s="18"/>
      <c r="J77" s="18"/>
      <c r="K77" s="18"/>
      <c r="L77" s="13"/>
      <c r="M77" s="13"/>
      <c r="N77" s="13"/>
      <c r="O77" s="13"/>
      <c r="P77" s="13"/>
      <c r="Q77" s="13"/>
      <c r="R77" s="13"/>
      <c r="S77" s="8"/>
      <c r="U77" s="7"/>
    </row>
    <row r="78" spans="1:21" s="4" customFormat="1" ht="24" customHeight="1">
      <c r="A78" s="10"/>
      <c r="B78" s="21"/>
      <c r="C78" s="12" t="s">
        <v>28</v>
      </c>
      <c r="D78" s="12" t="s">
        <v>90</v>
      </c>
      <c r="E78" s="9" t="s">
        <v>66</v>
      </c>
      <c r="F78" s="23"/>
      <c r="G78" s="18"/>
      <c r="H78" s="18"/>
      <c r="I78" s="18"/>
      <c r="J78" s="18"/>
      <c r="K78" s="18"/>
      <c r="L78" s="13"/>
      <c r="M78" s="13">
        <v>156</v>
      </c>
      <c r="N78" s="13"/>
      <c r="O78" s="13"/>
      <c r="P78" s="13">
        <v>156</v>
      </c>
      <c r="Q78" s="13">
        <v>156</v>
      </c>
      <c r="R78" s="13">
        <v>156</v>
      </c>
      <c r="S78" s="8"/>
      <c r="U78" s="7"/>
    </row>
    <row r="79" spans="1:21" s="4" customFormat="1" ht="21">
      <c r="A79" s="10"/>
      <c r="B79" s="21"/>
      <c r="C79" s="12" t="s">
        <v>141</v>
      </c>
      <c r="D79" s="12" t="s">
        <v>142</v>
      </c>
      <c r="E79" s="9" t="s">
        <v>143</v>
      </c>
      <c r="F79" s="23"/>
      <c r="G79" s="18"/>
      <c r="H79" s="18"/>
      <c r="I79" s="18"/>
      <c r="J79" s="18"/>
      <c r="K79" s="18"/>
      <c r="L79" s="13"/>
      <c r="M79" s="13">
        <v>650</v>
      </c>
      <c r="N79" s="13"/>
      <c r="O79" s="13"/>
      <c r="P79" s="13">
        <v>650</v>
      </c>
      <c r="Q79" s="13">
        <v>646.7</v>
      </c>
      <c r="R79" s="13">
        <v>649.7</v>
      </c>
      <c r="S79" s="8"/>
      <c r="U79" s="7"/>
    </row>
    <row r="80" spans="1:21" s="4" customFormat="1" ht="42" thickBot="1">
      <c r="A80" s="10" t="s">
        <v>5</v>
      </c>
      <c r="B80" s="21"/>
      <c r="C80" s="12" t="s">
        <v>27</v>
      </c>
      <c r="D80" s="12" t="s">
        <v>91</v>
      </c>
      <c r="E80" s="9" t="s">
        <v>20</v>
      </c>
      <c r="F80" s="18"/>
      <c r="G80" s="18"/>
      <c r="H80" s="18"/>
      <c r="I80" s="18">
        <v>100</v>
      </c>
      <c r="J80" s="18"/>
      <c r="K80" s="18"/>
      <c r="L80" s="13"/>
      <c r="M80" s="37">
        <v>749</v>
      </c>
      <c r="N80" s="13"/>
      <c r="O80" s="13"/>
      <c r="P80" s="37">
        <v>749</v>
      </c>
      <c r="Q80" s="37">
        <v>749</v>
      </c>
      <c r="R80" s="37">
        <v>749</v>
      </c>
      <c r="S80" s="8"/>
      <c r="U80" s="7"/>
    </row>
    <row r="81" spans="1:21" s="4" customFormat="1" ht="53.25" customHeight="1" thickBot="1">
      <c r="A81" s="51"/>
      <c r="B81" s="21"/>
      <c r="C81" s="21"/>
      <c r="D81" s="21"/>
      <c r="E81" s="63" t="s">
        <v>132</v>
      </c>
      <c r="F81" s="27"/>
      <c r="G81" s="27"/>
      <c r="H81" s="27"/>
      <c r="I81" s="27"/>
      <c r="J81" s="27"/>
      <c r="K81" s="27"/>
      <c r="L81" s="52">
        <f>L8</f>
        <v>0</v>
      </c>
      <c r="M81" s="52">
        <f>M7+M61+M70</f>
        <v>65466.399999999994</v>
      </c>
      <c r="N81" s="52">
        <f>N7+N61+N70</f>
        <v>560.8000000000001</v>
      </c>
      <c r="O81" s="52">
        <f>O8</f>
        <v>800</v>
      </c>
      <c r="P81" s="52">
        <f>P7+P61+P70</f>
        <v>66827.2</v>
      </c>
      <c r="Q81" s="52">
        <f>Q7+Q61+Q70</f>
        <v>63932.00000000001</v>
      </c>
      <c r="R81" s="52">
        <f>R7+R61+R70</f>
        <v>64123.399999999994</v>
      </c>
      <c r="U81" s="43"/>
    </row>
    <row r="82" spans="2:21" s="53" customFormat="1" ht="27.75" customHeight="1">
      <c r="B82" s="21"/>
      <c r="C82" s="21"/>
      <c r="D82" s="21"/>
      <c r="E82" s="21" t="s">
        <v>77</v>
      </c>
      <c r="F82" s="21"/>
      <c r="G82" s="21"/>
      <c r="H82" s="21"/>
      <c r="I82" s="21"/>
      <c r="J82" s="21"/>
      <c r="K82" s="21"/>
      <c r="L82" s="54" t="s">
        <v>21</v>
      </c>
      <c r="M82" s="54" t="s">
        <v>21</v>
      </c>
      <c r="N82" s="54" t="s">
        <v>21</v>
      </c>
      <c r="O82" s="54" t="s">
        <v>21</v>
      </c>
      <c r="P82" s="54" t="s">
        <v>21</v>
      </c>
      <c r="Q82" s="54">
        <v>1639.3</v>
      </c>
      <c r="R82" s="54">
        <v>3374.9</v>
      </c>
      <c r="U82" s="55"/>
    </row>
    <row r="83" spans="2:21" s="53" customFormat="1" ht="27.75" customHeight="1">
      <c r="B83" s="21"/>
      <c r="C83" s="21"/>
      <c r="D83" s="21"/>
      <c r="E83" s="27" t="s">
        <v>78</v>
      </c>
      <c r="F83" s="27"/>
      <c r="G83" s="27"/>
      <c r="H83" s="27"/>
      <c r="I83" s="27"/>
      <c r="J83" s="27"/>
      <c r="K83" s="27"/>
      <c r="L83" s="52">
        <f>L81</f>
        <v>0</v>
      </c>
      <c r="M83" s="52">
        <f>M81</f>
        <v>65466.399999999994</v>
      </c>
      <c r="N83" s="52">
        <f>N81</f>
        <v>560.8000000000001</v>
      </c>
      <c r="O83" s="52">
        <f>O81</f>
        <v>800</v>
      </c>
      <c r="P83" s="52">
        <f>P81</f>
        <v>66827.2</v>
      </c>
      <c r="Q83" s="52">
        <f>Q81+Q82</f>
        <v>65571.3</v>
      </c>
      <c r="R83" s="52">
        <f>R81+R82</f>
        <v>67498.29999999999</v>
      </c>
      <c r="U83" s="55"/>
    </row>
    <row r="84" spans="2:21" s="4" customFormat="1" ht="21">
      <c r="B84" s="39"/>
      <c r="C84" s="40"/>
      <c r="D84" s="41"/>
      <c r="E84" s="42"/>
      <c r="F84" s="39"/>
      <c r="G84" s="39"/>
      <c r="H84" s="39"/>
      <c r="I84" s="39"/>
      <c r="J84" s="39"/>
      <c r="K84" s="39"/>
      <c r="L84" s="60"/>
      <c r="M84" s="60"/>
      <c r="N84" s="60"/>
      <c r="O84" s="60"/>
      <c r="P84" s="56"/>
      <c r="Q84" s="56"/>
      <c r="R84" s="56"/>
      <c r="U84" s="43"/>
    </row>
    <row r="85" spans="2:21" s="4" customFormat="1" ht="21">
      <c r="B85" s="39"/>
      <c r="C85" s="40"/>
      <c r="D85" s="41"/>
      <c r="E85" s="42"/>
      <c r="F85" s="39"/>
      <c r="G85" s="39"/>
      <c r="H85" s="39"/>
      <c r="I85" s="39"/>
      <c r="J85" s="39"/>
      <c r="K85" s="39"/>
      <c r="L85" s="60"/>
      <c r="M85" s="60"/>
      <c r="N85" s="60"/>
      <c r="O85" s="60"/>
      <c r="P85" s="56"/>
      <c r="Q85" s="56"/>
      <c r="R85" s="56"/>
      <c r="U85" s="43"/>
    </row>
  </sheetData>
  <sheetProtection/>
  <mergeCells count="41">
    <mergeCell ref="D3:D6"/>
    <mergeCell ref="E3:E6"/>
    <mergeCell ref="L3:O3"/>
    <mergeCell ref="P3:P6"/>
    <mergeCell ref="E70:K70"/>
    <mergeCell ref="E61:K61"/>
    <mergeCell ref="E35:K35"/>
    <mergeCell ref="E37:K37"/>
    <mergeCell ref="E38:K38"/>
    <mergeCell ref="E39:K39"/>
    <mergeCell ref="E53:K53"/>
    <mergeCell ref="E54:K54"/>
    <mergeCell ref="E55:K55"/>
    <mergeCell ref="E19:K19"/>
    <mergeCell ref="E24:K24"/>
    <mergeCell ref="E25:K25"/>
    <mergeCell ref="E26:K26"/>
    <mergeCell ref="E34:K34"/>
    <mergeCell ref="E10:K10"/>
    <mergeCell ref="E13:K13"/>
    <mergeCell ref="E14:K14"/>
    <mergeCell ref="E7:K7"/>
    <mergeCell ref="E17:K17"/>
    <mergeCell ref="E18:K18"/>
    <mergeCell ref="U4:U6"/>
    <mergeCell ref="F5:F6"/>
    <mergeCell ref="G5:G6"/>
    <mergeCell ref="J4:J6"/>
    <mergeCell ref="E8:K8"/>
    <mergeCell ref="E9:K9"/>
    <mergeCell ref="K4:K6"/>
    <mergeCell ref="P1:R1"/>
    <mergeCell ref="E2:R2"/>
    <mergeCell ref="Q3:Q6"/>
    <mergeCell ref="R3:R6"/>
    <mergeCell ref="A4:A6"/>
    <mergeCell ref="F4:G4"/>
    <mergeCell ref="H4:H6"/>
    <mergeCell ref="I4:I6"/>
    <mergeCell ref="B3:B4"/>
    <mergeCell ref="C3:C4"/>
  </mergeCells>
  <printOptions/>
  <pageMargins left="0.5118110236220472" right="0.1968503937007874" top="1.141732283464567" bottom="0.35433070866141736" header="0.31496062992125984" footer="0.31496062992125984"/>
  <pageSetup fitToHeight="0" fitToWidth="1" horizontalDpi="600" verticalDpi="600" orientation="landscape" paperSize="9" scale="50" r:id="rId1"/>
  <rowBreaks count="3" manualBreakCount="3">
    <brk id="19" max="20" man="1"/>
    <brk id="36" max="20" man="1"/>
    <brk id="5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pk14</dc:creator>
  <cp:keywords/>
  <dc:description/>
  <cp:lastModifiedBy>1</cp:lastModifiedBy>
  <cp:lastPrinted>2019-11-06T09:02:29Z</cp:lastPrinted>
  <dcterms:created xsi:type="dcterms:W3CDTF">2012-08-28T12:28:39Z</dcterms:created>
  <dcterms:modified xsi:type="dcterms:W3CDTF">2019-11-11T07:01:22Z</dcterms:modified>
  <cp:category/>
  <cp:version/>
  <cp:contentType/>
  <cp:contentStatus/>
</cp:coreProperties>
</file>